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Presupuesto 2022\PbR-2022\9.- Presupuesto de Egresos General\"/>
    </mc:Choice>
  </mc:AlternateContent>
  <bookViews>
    <workbookView xWindow="-120" yWindow="-120" windowWidth="29040" windowHeight="15840"/>
  </bookViews>
  <sheets>
    <sheet name="PE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2" i="1" l="1"/>
  <c r="AC152" i="1" l="1"/>
  <c r="AA152" i="1"/>
  <c r="Y152" i="1"/>
  <c r="W152" i="1"/>
  <c r="U152" i="1"/>
  <c r="S152" i="1"/>
  <c r="Q152" i="1"/>
  <c r="O152" i="1"/>
  <c r="M152" i="1"/>
  <c r="K152" i="1"/>
  <c r="I152" i="1"/>
  <c r="G152" i="1"/>
  <c r="AC60" i="1" l="1"/>
  <c r="AA60" i="1"/>
  <c r="Y60" i="1"/>
  <c r="W60" i="1"/>
  <c r="U60" i="1"/>
  <c r="S60" i="1"/>
  <c r="Q60" i="1"/>
  <c r="O60" i="1"/>
  <c r="M60" i="1"/>
  <c r="K60" i="1"/>
  <c r="I60" i="1"/>
  <c r="G60" i="1"/>
  <c r="AF102" i="1"/>
  <c r="AE102" i="1"/>
  <c r="AD102" i="1"/>
  <c r="AC102" i="1"/>
  <c r="AA102" i="1"/>
  <c r="Y102" i="1"/>
  <c r="W102" i="1"/>
  <c r="U102" i="1"/>
  <c r="S102" i="1"/>
  <c r="Q102" i="1"/>
  <c r="O102" i="1"/>
  <c r="M102" i="1"/>
  <c r="K102" i="1"/>
  <c r="I102" i="1"/>
  <c r="G101" i="1"/>
  <c r="G102" i="1"/>
  <c r="AE152" i="1"/>
  <c r="AD147" i="1" l="1"/>
  <c r="AD148" i="1"/>
  <c r="AD149" i="1"/>
  <c r="AD150" i="1"/>
  <c r="AD151" i="1"/>
  <c r="AD146" i="1"/>
  <c r="AE140" i="1"/>
  <c r="AF140" i="1" s="1"/>
  <c r="AE141" i="1"/>
  <c r="AF141" i="1" s="1"/>
  <c r="AD131" i="1"/>
  <c r="AD132" i="1"/>
  <c r="AD133" i="1"/>
  <c r="AD134" i="1"/>
  <c r="AD135" i="1"/>
  <c r="AD136" i="1"/>
  <c r="AD137" i="1"/>
  <c r="AD138" i="1"/>
  <c r="AD139" i="1"/>
  <c r="AD140" i="1"/>
  <c r="AD141" i="1"/>
  <c r="AD130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15" i="1"/>
  <c r="AD101" i="1"/>
  <c r="AD104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5" i="1"/>
  <c r="AD106" i="1"/>
  <c r="AD107" i="1"/>
  <c r="AD108" i="1"/>
  <c r="AD109" i="1"/>
  <c r="AD110" i="1"/>
  <c r="AD111" i="1"/>
  <c r="AD112" i="1"/>
  <c r="AD113" i="1"/>
  <c r="AD61" i="1"/>
  <c r="AD25" i="1" l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24" i="1"/>
  <c r="W18" i="1"/>
  <c r="AE11" i="1"/>
  <c r="AE17" i="1"/>
  <c r="AE15" i="1"/>
  <c r="AE18" i="1"/>
  <c r="AE16" i="1"/>
  <c r="AE14" i="1"/>
  <c r="AE12" i="1"/>
  <c r="AC9" i="1"/>
  <c r="AE9" i="1"/>
  <c r="AE1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7" i="1"/>
  <c r="AE8" i="1"/>
  <c r="AE13" i="1"/>
  <c r="AE19" i="1"/>
  <c r="AE20" i="1"/>
  <c r="AE21" i="1"/>
  <c r="AE22" i="1"/>
  <c r="AE7" i="1"/>
  <c r="G6" i="1" l="1"/>
  <c r="AF15" i="1" l="1"/>
  <c r="AF11" i="1"/>
  <c r="AF19" i="1"/>
  <c r="K6" i="1"/>
  <c r="AF9" i="1"/>
  <c r="AF13" i="1"/>
  <c r="AF17" i="1"/>
  <c r="AF21" i="1"/>
  <c r="AF10" i="1"/>
  <c r="AF12" i="1"/>
  <c r="AF14" i="1"/>
  <c r="AF16" i="1"/>
  <c r="AF18" i="1"/>
  <c r="AF8" i="1"/>
  <c r="AF22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G131" i="1"/>
  <c r="G132" i="1"/>
  <c r="G133" i="1"/>
  <c r="G134" i="1"/>
  <c r="G135" i="1"/>
  <c r="G136" i="1"/>
  <c r="G137" i="1"/>
  <c r="G138" i="1"/>
  <c r="G130" i="1"/>
  <c r="I131" i="1"/>
  <c r="I132" i="1"/>
  <c r="I133" i="1"/>
  <c r="I134" i="1"/>
  <c r="I135" i="1"/>
  <c r="I136" i="1"/>
  <c r="I137" i="1"/>
  <c r="I138" i="1"/>
  <c r="I130" i="1"/>
  <c r="K131" i="1"/>
  <c r="K132" i="1"/>
  <c r="K133" i="1"/>
  <c r="K134" i="1"/>
  <c r="K135" i="1"/>
  <c r="K136" i="1"/>
  <c r="K137" i="1"/>
  <c r="K138" i="1"/>
  <c r="K130" i="1"/>
  <c r="M131" i="1"/>
  <c r="M132" i="1"/>
  <c r="M133" i="1"/>
  <c r="M134" i="1"/>
  <c r="M135" i="1"/>
  <c r="M136" i="1"/>
  <c r="M137" i="1"/>
  <c r="M138" i="1"/>
  <c r="M130" i="1"/>
  <c r="O131" i="1"/>
  <c r="O132" i="1"/>
  <c r="O133" i="1"/>
  <c r="O134" i="1"/>
  <c r="O135" i="1"/>
  <c r="O136" i="1"/>
  <c r="O137" i="1"/>
  <c r="O138" i="1"/>
  <c r="O130" i="1"/>
  <c r="Q131" i="1"/>
  <c r="Q132" i="1"/>
  <c r="Q133" i="1"/>
  <c r="Q134" i="1"/>
  <c r="Q135" i="1"/>
  <c r="Q136" i="1"/>
  <c r="Q137" i="1"/>
  <c r="Q138" i="1"/>
  <c r="Q130" i="1"/>
  <c r="S131" i="1"/>
  <c r="S132" i="1"/>
  <c r="S133" i="1"/>
  <c r="S134" i="1"/>
  <c r="S135" i="1"/>
  <c r="S136" i="1"/>
  <c r="S137" i="1"/>
  <c r="S138" i="1"/>
  <c r="S130" i="1"/>
  <c r="U131" i="1"/>
  <c r="U132" i="1"/>
  <c r="U133" i="1"/>
  <c r="U134" i="1"/>
  <c r="U135" i="1"/>
  <c r="U136" i="1"/>
  <c r="U137" i="1"/>
  <c r="U138" i="1"/>
  <c r="U130" i="1"/>
  <c r="W131" i="1"/>
  <c r="W132" i="1"/>
  <c r="W133" i="1"/>
  <c r="W134" i="1"/>
  <c r="W135" i="1"/>
  <c r="W136" i="1"/>
  <c r="W137" i="1"/>
  <c r="W138" i="1"/>
  <c r="W130" i="1"/>
  <c r="Y131" i="1"/>
  <c r="Y132" i="1"/>
  <c r="Y133" i="1"/>
  <c r="Y134" i="1"/>
  <c r="Y135" i="1"/>
  <c r="Y136" i="1"/>
  <c r="Y137" i="1"/>
  <c r="Y138" i="1"/>
  <c r="Y130" i="1"/>
  <c r="AA131" i="1"/>
  <c r="AA132" i="1"/>
  <c r="AA133" i="1"/>
  <c r="AA134" i="1"/>
  <c r="AA135" i="1"/>
  <c r="AA136" i="1"/>
  <c r="AA137" i="1"/>
  <c r="AA138" i="1"/>
  <c r="AA130" i="1"/>
  <c r="AC131" i="1"/>
  <c r="AC132" i="1"/>
  <c r="AC133" i="1"/>
  <c r="AC134" i="1"/>
  <c r="AC135" i="1"/>
  <c r="AE135" i="1" s="1"/>
  <c r="AF135" i="1" s="1"/>
  <c r="AC136" i="1"/>
  <c r="AC137" i="1"/>
  <c r="AC138" i="1"/>
  <c r="AC130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G126" i="1"/>
  <c r="G127" i="1"/>
  <c r="G128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15" i="1"/>
  <c r="G116" i="1"/>
  <c r="G117" i="1"/>
  <c r="G118" i="1"/>
  <c r="G119" i="1"/>
  <c r="G120" i="1"/>
  <c r="G121" i="1"/>
  <c r="G122" i="1"/>
  <c r="G123" i="1"/>
  <c r="G124" i="1"/>
  <c r="G125" i="1"/>
  <c r="G115" i="1"/>
  <c r="G114" i="1" s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15" i="1"/>
  <c r="W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E128" i="1" s="1"/>
  <c r="AF128" i="1" s="1"/>
  <c r="AA115" i="1"/>
  <c r="AC116" i="1"/>
  <c r="AC117" i="1"/>
  <c r="AC118" i="1"/>
  <c r="AC119" i="1"/>
  <c r="AC120" i="1"/>
  <c r="AE120" i="1" s="1"/>
  <c r="AF120" i="1" s="1"/>
  <c r="AC121" i="1"/>
  <c r="AC122" i="1"/>
  <c r="AC123" i="1"/>
  <c r="AC124" i="1"/>
  <c r="AC125" i="1"/>
  <c r="AC126" i="1"/>
  <c r="AE126" i="1" s="1"/>
  <c r="AF126" i="1" s="1"/>
  <c r="AC127" i="1"/>
  <c r="AC128" i="1"/>
  <c r="AC115" i="1"/>
  <c r="AC105" i="1"/>
  <c r="AC106" i="1"/>
  <c r="AC107" i="1"/>
  <c r="AC108" i="1"/>
  <c r="AC109" i="1"/>
  <c r="AC110" i="1"/>
  <c r="AC111" i="1"/>
  <c r="AC112" i="1"/>
  <c r="AC113" i="1"/>
  <c r="AC104" i="1"/>
  <c r="AA105" i="1"/>
  <c r="AA106" i="1"/>
  <c r="AA107" i="1"/>
  <c r="AA108" i="1"/>
  <c r="AA109" i="1"/>
  <c r="AA110" i="1"/>
  <c r="AA111" i="1"/>
  <c r="AA112" i="1"/>
  <c r="AA113" i="1"/>
  <c r="AA104" i="1"/>
  <c r="Y105" i="1"/>
  <c r="Y106" i="1"/>
  <c r="Y107" i="1"/>
  <c r="Y108" i="1"/>
  <c r="Y109" i="1"/>
  <c r="Y110" i="1"/>
  <c r="Y111" i="1"/>
  <c r="Y112" i="1"/>
  <c r="Y113" i="1"/>
  <c r="Y104" i="1"/>
  <c r="W105" i="1"/>
  <c r="W106" i="1"/>
  <c r="W107" i="1"/>
  <c r="W108" i="1"/>
  <c r="W109" i="1"/>
  <c r="W110" i="1"/>
  <c r="W111" i="1"/>
  <c r="W112" i="1"/>
  <c r="W113" i="1"/>
  <c r="W104" i="1"/>
  <c r="U105" i="1"/>
  <c r="U106" i="1"/>
  <c r="U107" i="1"/>
  <c r="U108" i="1"/>
  <c r="U109" i="1"/>
  <c r="U110" i="1"/>
  <c r="U111" i="1"/>
  <c r="U112" i="1"/>
  <c r="U113" i="1"/>
  <c r="U104" i="1"/>
  <c r="S105" i="1"/>
  <c r="S106" i="1"/>
  <c r="S107" i="1"/>
  <c r="S108" i="1"/>
  <c r="S109" i="1"/>
  <c r="S110" i="1"/>
  <c r="S111" i="1"/>
  <c r="S112" i="1"/>
  <c r="S113" i="1"/>
  <c r="S104" i="1"/>
  <c r="Q105" i="1"/>
  <c r="Q106" i="1"/>
  <c r="Q107" i="1"/>
  <c r="Q108" i="1"/>
  <c r="Q109" i="1"/>
  <c r="Q110" i="1"/>
  <c r="Q111" i="1"/>
  <c r="Q112" i="1"/>
  <c r="Q113" i="1"/>
  <c r="Q104" i="1"/>
  <c r="O105" i="1"/>
  <c r="O106" i="1"/>
  <c r="O107" i="1"/>
  <c r="O108" i="1"/>
  <c r="O109" i="1"/>
  <c r="O110" i="1"/>
  <c r="O111" i="1"/>
  <c r="O112" i="1"/>
  <c r="O113" i="1"/>
  <c r="O104" i="1"/>
  <c r="M105" i="1"/>
  <c r="M106" i="1"/>
  <c r="M107" i="1"/>
  <c r="M108" i="1"/>
  <c r="M109" i="1"/>
  <c r="M110" i="1"/>
  <c r="M111" i="1"/>
  <c r="M112" i="1"/>
  <c r="M113" i="1"/>
  <c r="M104" i="1"/>
  <c r="K105" i="1"/>
  <c r="K106" i="1"/>
  <c r="K107" i="1"/>
  <c r="K108" i="1"/>
  <c r="K109" i="1"/>
  <c r="K110" i="1"/>
  <c r="K111" i="1"/>
  <c r="K112" i="1"/>
  <c r="K113" i="1"/>
  <c r="K104" i="1"/>
  <c r="I105" i="1"/>
  <c r="I106" i="1"/>
  <c r="I107" i="1"/>
  <c r="I108" i="1"/>
  <c r="I109" i="1"/>
  <c r="I110" i="1"/>
  <c r="I111" i="1"/>
  <c r="I112" i="1"/>
  <c r="I113" i="1"/>
  <c r="I104" i="1"/>
  <c r="G105" i="1"/>
  <c r="G106" i="1"/>
  <c r="G107" i="1"/>
  <c r="G108" i="1"/>
  <c r="G109" i="1"/>
  <c r="G110" i="1"/>
  <c r="G111" i="1"/>
  <c r="G112" i="1"/>
  <c r="G113" i="1"/>
  <c r="G104" i="1"/>
  <c r="AC62" i="1"/>
  <c r="AC63" i="1"/>
  <c r="AC64" i="1"/>
  <c r="AC65" i="1"/>
  <c r="AC66" i="1"/>
  <c r="AC67" i="1"/>
  <c r="AC68" i="1"/>
  <c r="AC69" i="1"/>
  <c r="AC70" i="1"/>
  <c r="AC71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61" i="1"/>
  <c r="AA62" i="1"/>
  <c r="AA63" i="1"/>
  <c r="AA64" i="1"/>
  <c r="AA65" i="1"/>
  <c r="AA66" i="1"/>
  <c r="AA67" i="1"/>
  <c r="AA68" i="1"/>
  <c r="AA69" i="1"/>
  <c r="AA70" i="1"/>
  <c r="AA71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61" i="1"/>
  <c r="Y62" i="1"/>
  <c r="Y63" i="1"/>
  <c r="Y64" i="1"/>
  <c r="Y65" i="1"/>
  <c r="Y66" i="1"/>
  <c r="Y67" i="1"/>
  <c r="Y68" i="1"/>
  <c r="Y69" i="1"/>
  <c r="Y70" i="1"/>
  <c r="Y71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61" i="1"/>
  <c r="W62" i="1"/>
  <c r="W63" i="1"/>
  <c r="W64" i="1"/>
  <c r="W65" i="1"/>
  <c r="W66" i="1"/>
  <c r="W67" i="1"/>
  <c r="W68" i="1"/>
  <c r="W69" i="1"/>
  <c r="W70" i="1"/>
  <c r="W71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61" i="1"/>
  <c r="U62" i="1"/>
  <c r="U63" i="1"/>
  <c r="U64" i="1"/>
  <c r="U65" i="1"/>
  <c r="U66" i="1"/>
  <c r="U67" i="1"/>
  <c r="U68" i="1"/>
  <c r="U69" i="1"/>
  <c r="U70" i="1"/>
  <c r="U71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61" i="1"/>
  <c r="S62" i="1"/>
  <c r="S63" i="1"/>
  <c r="S64" i="1"/>
  <c r="S65" i="1"/>
  <c r="S66" i="1"/>
  <c r="S67" i="1"/>
  <c r="S68" i="1"/>
  <c r="S69" i="1"/>
  <c r="S70" i="1"/>
  <c r="S71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61" i="1"/>
  <c r="O101" i="1"/>
  <c r="O62" i="1"/>
  <c r="O63" i="1"/>
  <c r="O64" i="1"/>
  <c r="O65" i="1"/>
  <c r="O66" i="1"/>
  <c r="O67" i="1"/>
  <c r="O68" i="1"/>
  <c r="O69" i="1"/>
  <c r="O70" i="1"/>
  <c r="O71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61" i="1"/>
  <c r="M62" i="1"/>
  <c r="M63" i="1"/>
  <c r="M64" i="1"/>
  <c r="M65" i="1"/>
  <c r="M66" i="1"/>
  <c r="M67" i="1"/>
  <c r="M68" i="1"/>
  <c r="M69" i="1"/>
  <c r="M70" i="1"/>
  <c r="M71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61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25" i="1"/>
  <c r="W26" i="1"/>
  <c r="W27" i="1"/>
  <c r="W28" i="1"/>
  <c r="W29" i="1"/>
  <c r="W30" i="1"/>
  <c r="W31" i="1"/>
  <c r="W32" i="1"/>
  <c r="W24" i="1"/>
  <c r="U49" i="1"/>
  <c r="U50" i="1"/>
  <c r="U51" i="1"/>
  <c r="U52" i="1"/>
  <c r="U53" i="1"/>
  <c r="U54" i="1"/>
  <c r="U55" i="1"/>
  <c r="U56" i="1"/>
  <c r="U57" i="1"/>
  <c r="U58" i="1"/>
  <c r="U59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25" i="1"/>
  <c r="U26" i="1"/>
  <c r="U27" i="1"/>
  <c r="U28" i="1"/>
  <c r="U29" i="1"/>
  <c r="U30" i="1"/>
  <c r="U31" i="1"/>
  <c r="U32" i="1"/>
  <c r="U24" i="1"/>
  <c r="S52" i="1"/>
  <c r="S53" i="1"/>
  <c r="S54" i="1"/>
  <c r="S55" i="1"/>
  <c r="S56" i="1"/>
  <c r="S57" i="1"/>
  <c r="S58" i="1"/>
  <c r="S59" i="1"/>
  <c r="S43" i="1"/>
  <c r="S44" i="1"/>
  <c r="S45" i="1"/>
  <c r="S46" i="1"/>
  <c r="S47" i="1"/>
  <c r="S48" i="1"/>
  <c r="S49" i="1"/>
  <c r="S50" i="1"/>
  <c r="S51" i="1"/>
  <c r="S31" i="1"/>
  <c r="S32" i="1"/>
  <c r="S33" i="1"/>
  <c r="S34" i="1"/>
  <c r="S35" i="1"/>
  <c r="S36" i="1"/>
  <c r="S37" i="1"/>
  <c r="S38" i="1"/>
  <c r="S39" i="1"/>
  <c r="S40" i="1"/>
  <c r="S41" i="1"/>
  <c r="S42" i="1"/>
  <c r="S25" i="1"/>
  <c r="S26" i="1"/>
  <c r="S27" i="1"/>
  <c r="S28" i="1"/>
  <c r="S29" i="1"/>
  <c r="S30" i="1"/>
  <c r="S24" i="1"/>
  <c r="Q53" i="1"/>
  <c r="Q54" i="1"/>
  <c r="Q55" i="1"/>
  <c r="Q56" i="1"/>
  <c r="Q57" i="1"/>
  <c r="Q58" i="1"/>
  <c r="Q59" i="1"/>
  <c r="Q43" i="1"/>
  <c r="Q44" i="1"/>
  <c r="Q45" i="1"/>
  <c r="Q46" i="1"/>
  <c r="Q47" i="1"/>
  <c r="Q48" i="1"/>
  <c r="Q49" i="1"/>
  <c r="Q50" i="1"/>
  <c r="Q51" i="1"/>
  <c r="Q52" i="1"/>
  <c r="Q31" i="1"/>
  <c r="Q32" i="1"/>
  <c r="Q33" i="1"/>
  <c r="Q34" i="1"/>
  <c r="Q35" i="1"/>
  <c r="Q36" i="1"/>
  <c r="Q37" i="1"/>
  <c r="Q38" i="1"/>
  <c r="Q39" i="1"/>
  <c r="Q40" i="1"/>
  <c r="Q41" i="1"/>
  <c r="Q42" i="1"/>
  <c r="Q25" i="1"/>
  <c r="Q26" i="1"/>
  <c r="Q27" i="1"/>
  <c r="Q28" i="1"/>
  <c r="Q29" i="1"/>
  <c r="Q30" i="1"/>
  <c r="Q2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35" i="1"/>
  <c r="O36" i="1"/>
  <c r="O37" i="1"/>
  <c r="O38" i="1"/>
  <c r="O39" i="1"/>
  <c r="O40" i="1"/>
  <c r="O41" i="1"/>
  <c r="O42" i="1"/>
  <c r="O43" i="1"/>
  <c r="O44" i="1"/>
  <c r="O45" i="1"/>
  <c r="O29" i="1"/>
  <c r="O30" i="1"/>
  <c r="O31" i="1"/>
  <c r="O32" i="1"/>
  <c r="O33" i="1"/>
  <c r="O34" i="1"/>
  <c r="O25" i="1"/>
  <c r="O26" i="1"/>
  <c r="O27" i="1"/>
  <c r="O28" i="1"/>
  <c r="O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E39" i="1" s="1"/>
  <c r="AF39" i="1" s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E53" i="1" s="1"/>
  <c r="AF53" i="1" s="1"/>
  <c r="AC54" i="1"/>
  <c r="AC55" i="1"/>
  <c r="AC56" i="1"/>
  <c r="AC57" i="1"/>
  <c r="AC58" i="1"/>
  <c r="AC59" i="1"/>
  <c r="AC24" i="1"/>
  <c r="AE24" i="1" s="1"/>
  <c r="AF24" i="1" s="1"/>
  <c r="AE136" i="1" l="1"/>
  <c r="AF136" i="1" s="1"/>
  <c r="AE33" i="1"/>
  <c r="AF33" i="1" s="1"/>
  <c r="AE57" i="1"/>
  <c r="AF57" i="1" s="1"/>
  <c r="AE47" i="1"/>
  <c r="AF47" i="1" s="1"/>
  <c r="AE51" i="1"/>
  <c r="AF51" i="1" s="1"/>
  <c r="AE27" i="1"/>
  <c r="AF27" i="1" s="1"/>
  <c r="AE107" i="1"/>
  <c r="AF107" i="1" s="1"/>
  <c r="AE112" i="1"/>
  <c r="AF112" i="1" s="1"/>
  <c r="AE106" i="1"/>
  <c r="AF106" i="1" s="1"/>
  <c r="AE125" i="1"/>
  <c r="AF125" i="1" s="1"/>
  <c r="AE119" i="1"/>
  <c r="AF119" i="1" s="1"/>
  <c r="AE55" i="1"/>
  <c r="AF55" i="1" s="1"/>
  <c r="AE49" i="1"/>
  <c r="AF49" i="1" s="1"/>
  <c r="AE43" i="1"/>
  <c r="AF43" i="1" s="1"/>
  <c r="AE37" i="1"/>
  <c r="AF37" i="1" s="1"/>
  <c r="AE31" i="1"/>
  <c r="AF31" i="1" s="1"/>
  <c r="AE25" i="1"/>
  <c r="AF25" i="1" s="1"/>
  <c r="AE111" i="1"/>
  <c r="AF111" i="1" s="1"/>
  <c r="AE105" i="1"/>
  <c r="AF105" i="1" s="1"/>
  <c r="AE124" i="1"/>
  <c r="AF124" i="1" s="1"/>
  <c r="AE118" i="1"/>
  <c r="AF118" i="1" s="1"/>
  <c r="AE139" i="1"/>
  <c r="AE45" i="1"/>
  <c r="AF45" i="1" s="1"/>
  <c r="AE104" i="1"/>
  <c r="AF104" i="1" s="1"/>
  <c r="AE110" i="1"/>
  <c r="AF110" i="1" s="1"/>
  <c r="AE115" i="1"/>
  <c r="AF115" i="1" s="1"/>
  <c r="AE123" i="1"/>
  <c r="AF123" i="1" s="1"/>
  <c r="AE117" i="1"/>
  <c r="AF117" i="1" s="1"/>
  <c r="AE130" i="1"/>
  <c r="AF130" i="1" s="1"/>
  <c r="AE133" i="1"/>
  <c r="AF133" i="1" s="1"/>
  <c r="E139" i="1"/>
  <c r="AE41" i="1"/>
  <c r="AF41" i="1" s="1"/>
  <c r="AE35" i="1"/>
  <c r="AF35" i="1" s="1"/>
  <c r="AE29" i="1"/>
  <c r="AF29" i="1" s="1"/>
  <c r="AE113" i="1"/>
  <c r="AF113" i="1" s="1"/>
  <c r="AE109" i="1"/>
  <c r="AF109" i="1" s="1"/>
  <c r="AE122" i="1"/>
  <c r="AF122" i="1" s="1"/>
  <c r="AE116" i="1"/>
  <c r="AF116" i="1" s="1"/>
  <c r="AE138" i="1"/>
  <c r="AF138" i="1" s="1"/>
  <c r="AE132" i="1"/>
  <c r="AF132" i="1" s="1"/>
  <c r="AE61" i="1"/>
  <c r="AF61" i="1" s="1"/>
  <c r="AE108" i="1"/>
  <c r="AF108" i="1" s="1"/>
  <c r="AE127" i="1"/>
  <c r="AF127" i="1" s="1"/>
  <c r="AE121" i="1"/>
  <c r="AF121" i="1" s="1"/>
  <c r="AE137" i="1"/>
  <c r="AF137" i="1" s="1"/>
  <c r="AE131" i="1"/>
  <c r="AF131" i="1" s="1"/>
  <c r="AE101" i="1"/>
  <c r="AF101" i="1" s="1"/>
  <c r="AE99" i="1"/>
  <c r="AF99" i="1" s="1"/>
  <c r="AE97" i="1"/>
  <c r="AF97" i="1" s="1"/>
  <c r="AE95" i="1"/>
  <c r="AF95" i="1" s="1"/>
  <c r="AE93" i="1"/>
  <c r="AF93" i="1" s="1"/>
  <c r="AE91" i="1"/>
  <c r="AF91" i="1" s="1"/>
  <c r="AE89" i="1"/>
  <c r="AF89" i="1" s="1"/>
  <c r="AE87" i="1"/>
  <c r="AF87" i="1" s="1"/>
  <c r="AE85" i="1"/>
  <c r="AF85" i="1" s="1"/>
  <c r="AE83" i="1"/>
  <c r="AF83" i="1" s="1"/>
  <c r="AE81" i="1"/>
  <c r="AF81" i="1" s="1"/>
  <c r="AE79" i="1"/>
  <c r="AF79" i="1" s="1"/>
  <c r="AE77" i="1"/>
  <c r="AF77" i="1" s="1"/>
  <c r="AE75" i="1"/>
  <c r="AF75" i="1" s="1"/>
  <c r="AE73" i="1"/>
  <c r="AF73" i="1" s="1"/>
  <c r="AE70" i="1"/>
  <c r="AF70" i="1" s="1"/>
  <c r="AE68" i="1"/>
  <c r="AF68" i="1" s="1"/>
  <c r="AE66" i="1"/>
  <c r="AF66" i="1" s="1"/>
  <c r="AE64" i="1"/>
  <c r="AF64" i="1" s="1"/>
  <c r="AE62" i="1"/>
  <c r="AF62" i="1" s="1"/>
  <c r="AE58" i="1"/>
  <c r="AF58" i="1" s="1"/>
  <c r="AE56" i="1"/>
  <c r="AF56" i="1" s="1"/>
  <c r="AE54" i="1"/>
  <c r="AF54" i="1" s="1"/>
  <c r="AE52" i="1"/>
  <c r="AF52" i="1" s="1"/>
  <c r="AE50" i="1"/>
  <c r="AF50" i="1" s="1"/>
  <c r="AE48" i="1"/>
  <c r="AF48" i="1" s="1"/>
  <c r="AE46" i="1"/>
  <c r="AF46" i="1" s="1"/>
  <c r="AE44" i="1"/>
  <c r="AF44" i="1" s="1"/>
  <c r="AE42" i="1"/>
  <c r="AF42" i="1" s="1"/>
  <c r="AE40" i="1"/>
  <c r="AF40" i="1" s="1"/>
  <c r="AE38" i="1"/>
  <c r="AF38" i="1" s="1"/>
  <c r="AE36" i="1"/>
  <c r="AF36" i="1" s="1"/>
  <c r="AE34" i="1"/>
  <c r="AF34" i="1" s="1"/>
  <c r="AE32" i="1"/>
  <c r="AF32" i="1" s="1"/>
  <c r="AE30" i="1"/>
  <c r="AF30" i="1" s="1"/>
  <c r="AE28" i="1"/>
  <c r="AF28" i="1" s="1"/>
  <c r="AE26" i="1"/>
  <c r="AF26" i="1" s="1"/>
  <c r="Y23" i="1"/>
  <c r="G23" i="1"/>
  <c r="AE98" i="1"/>
  <c r="AF98" i="1" s="1"/>
  <c r="AE92" i="1"/>
  <c r="AF92" i="1" s="1"/>
  <c r="AE100" i="1"/>
  <c r="AF100" i="1" s="1"/>
  <c r="AE96" i="1"/>
  <c r="AF96" i="1" s="1"/>
  <c r="AE94" i="1"/>
  <c r="AF94" i="1" s="1"/>
  <c r="AE90" i="1"/>
  <c r="AF90" i="1" s="1"/>
  <c r="AE88" i="1"/>
  <c r="AF88" i="1" s="1"/>
  <c r="AE86" i="1"/>
  <c r="AF86" i="1" s="1"/>
  <c r="AE82" i="1"/>
  <c r="AF82" i="1" s="1"/>
  <c r="AE80" i="1"/>
  <c r="AF80" i="1" s="1"/>
  <c r="AE78" i="1"/>
  <c r="AF78" i="1" s="1"/>
  <c r="AE76" i="1"/>
  <c r="AF76" i="1" s="1"/>
  <c r="AE74" i="1"/>
  <c r="AF74" i="1" s="1"/>
  <c r="AE71" i="1"/>
  <c r="AF71" i="1" s="1"/>
  <c r="AE69" i="1"/>
  <c r="AF69" i="1" s="1"/>
  <c r="AE67" i="1"/>
  <c r="AF67" i="1" s="1"/>
  <c r="AE65" i="1"/>
  <c r="AF65" i="1" s="1"/>
  <c r="AE63" i="1"/>
  <c r="AF63" i="1" s="1"/>
  <c r="AE134" i="1"/>
  <c r="AF134" i="1" s="1"/>
  <c r="AE84" i="1"/>
  <c r="AF84" i="1" s="1"/>
  <c r="AE72" i="1"/>
  <c r="AF72" i="1" s="1"/>
  <c r="AE59" i="1"/>
  <c r="AF59" i="1" s="1"/>
  <c r="AF7" i="1"/>
  <c r="AF20" i="1"/>
  <c r="AF139" i="1" l="1"/>
  <c r="E152" i="1"/>
  <c r="I129" i="1"/>
  <c r="K129" i="1"/>
  <c r="M129" i="1"/>
  <c r="O129" i="1"/>
  <c r="Q129" i="1"/>
  <c r="S129" i="1"/>
  <c r="U129" i="1"/>
  <c r="W129" i="1"/>
  <c r="Y129" i="1"/>
  <c r="AA129" i="1"/>
  <c r="AC129" i="1"/>
  <c r="G129" i="1"/>
  <c r="AC114" i="1"/>
  <c r="AA114" i="1"/>
  <c r="Y114" i="1"/>
  <c r="W114" i="1"/>
  <c r="U114" i="1"/>
  <c r="S114" i="1"/>
  <c r="Q114" i="1"/>
  <c r="O114" i="1"/>
  <c r="M114" i="1"/>
  <c r="K114" i="1"/>
  <c r="I114" i="1"/>
  <c r="I103" i="1"/>
  <c r="K103" i="1"/>
  <c r="M103" i="1"/>
  <c r="O103" i="1"/>
  <c r="Q103" i="1"/>
  <c r="S103" i="1"/>
  <c r="U103" i="1"/>
  <c r="W103" i="1"/>
  <c r="Y103" i="1"/>
  <c r="AA103" i="1"/>
  <c r="AC103" i="1"/>
  <c r="G103" i="1"/>
  <c r="E60" i="1"/>
  <c r="I23" i="1"/>
  <c r="K23" i="1"/>
  <c r="M23" i="1"/>
  <c r="O23" i="1"/>
  <c r="Q23" i="1"/>
  <c r="S23" i="1"/>
  <c r="U23" i="1"/>
  <c r="W23" i="1"/>
  <c r="AA23" i="1"/>
  <c r="AC23" i="1"/>
  <c r="M6" i="1"/>
  <c r="O6" i="1"/>
  <c r="O142" i="1" s="1"/>
  <c r="Q6" i="1"/>
  <c r="S6" i="1"/>
  <c r="U6" i="1"/>
  <c r="W6" i="1"/>
  <c r="Y6" i="1"/>
  <c r="AA6" i="1"/>
  <c r="AC6" i="1"/>
  <c r="I6" i="1"/>
  <c r="W142" i="1" l="1"/>
  <c r="E129" i="1"/>
  <c r="F152" i="1"/>
  <c r="AD152" i="1" s="1"/>
  <c r="AF152" i="1"/>
  <c r="E103" i="1"/>
  <c r="E149" i="1" s="1"/>
  <c r="E114" i="1"/>
  <c r="Y142" i="1"/>
  <c r="S142" i="1"/>
  <c r="U142" i="1"/>
  <c r="Q142" i="1"/>
  <c r="M142" i="1"/>
  <c r="AA142" i="1"/>
  <c r="I142" i="1"/>
  <c r="K142" i="1"/>
  <c r="E6" i="1"/>
  <c r="E146" i="1" s="1"/>
  <c r="AC142" i="1"/>
  <c r="G142" i="1"/>
  <c r="A151" i="1"/>
  <c r="G151" i="1"/>
  <c r="I151" i="1"/>
  <c r="K151" i="1"/>
  <c r="M151" i="1"/>
  <c r="O151" i="1"/>
  <c r="Q151" i="1"/>
  <c r="S151" i="1"/>
  <c r="U151" i="1"/>
  <c r="W151" i="1"/>
  <c r="Y151" i="1"/>
  <c r="AA151" i="1"/>
  <c r="AC151" i="1"/>
  <c r="AE151" i="1" s="1"/>
  <c r="A150" i="1"/>
  <c r="G150" i="1"/>
  <c r="I150" i="1"/>
  <c r="K150" i="1"/>
  <c r="M150" i="1"/>
  <c r="O150" i="1"/>
  <c r="Q150" i="1"/>
  <c r="S150" i="1"/>
  <c r="U150" i="1"/>
  <c r="W150" i="1"/>
  <c r="Y150" i="1"/>
  <c r="AA150" i="1"/>
  <c r="AC150" i="1"/>
  <c r="A149" i="1"/>
  <c r="G149" i="1"/>
  <c r="I149" i="1"/>
  <c r="K149" i="1"/>
  <c r="M149" i="1"/>
  <c r="O149" i="1"/>
  <c r="Q149" i="1"/>
  <c r="S149" i="1"/>
  <c r="U149" i="1"/>
  <c r="W149" i="1"/>
  <c r="Y149" i="1"/>
  <c r="AA149" i="1"/>
  <c r="AC149" i="1"/>
  <c r="A148" i="1"/>
  <c r="G148" i="1"/>
  <c r="I148" i="1"/>
  <c r="K148" i="1"/>
  <c r="M148" i="1"/>
  <c r="Q148" i="1"/>
  <c r="S148" i="1"/>
  <c r="U148" i="1"/>
  <c r="W148" i="1"/>
  <c r="Y148" i="1"/>
  <c r="AA148" i="1"/>
  <c r="AC148" i="1"/>
  <c r="A147" i="1"/>
  <c r="I147" i="1"/>
  <c r="K147" i="1"/>
  <c r="M147" i="1"/>
  <c r="O147" i="1"/>
  <c r="Q147" i="1"/>
  <c r="S147" i="1"/>
  <c r="U147" i="1"/>
  <c r="W147" i="1"/>
  <c r="Y147" i="1"/>
  <c r="AA147" i="1"/>
  <c r="AC147" i="1"/>
  <c r="A146" i="1"/>
  <c r="G146" i="1"/>
  <c r="I146" i="1"/>
  <c r="I153" i="1" s="1"/>
  <c r="K146" i="1"/>
  <c r="K153" i="1" s="1"/>
  <c r="M146" i="1"/>
  <c r="O146" i="1"/>
  <c r="Q146" i="1"/>
  <c r="S146" i="1"/>
  <c r="U146" i="1"/>
  <c r="U153" i="1" s="1"/>
  <c r="W146" i="1"/>
  <c r="W153" i="1" s="1"/>
  <c r="Y146" i="1"/>
  <c r="AA146" i="1"/>
  <c r="AC146" i="1"/>
  <c r="C131" i="1"/>
  <c r="C132" i="1"/>
  <c r="C133" i="1"/>
  <c r="C134" i="1"/>
  <c r="C135" i="1"/>
  <c r="C136" i="1"/>
  <c r="C137" i="1"/>
  <c r="C138" i="1"/>
  <c r="C130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15" i="1"/>
  <c r="C105" i="1"/>
  <c r="C106" i="1"/>
  <c r="C107" i="1"/>
  <c r="C108" i="1"/>
  <c r="C109" i="1"/>
  <c r="C110" i="1"/>
  <c r="C111" i="1"/>
  <c r="C112" i="1"/>
  <c r="C113" i="1"/>
  <c r="C104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61" i="1"/>
  <c r="C51" i="1"/>
  <c r="C52" i="1"/>
  <c r="C53" i="1"/>
  <c r="C54" i="1"/>
  <c r="C55" i="1"/>
  <c r="C56" i="1"/>
  <c r="C57" i="1"/>
  <c r="C58" i="1"/>
  <c r="C59" i="1"/>
  <c r="C50" i="1"/>
  <c r="S153" i="1" l="1"/>
  <c r="AC153" i="1"/>
  <c r="AE146" i="1"/>
  <c r="AF146" i="1" s="1"/>
  <c r="Q153" i="1"/>
  <c r="AA153" i="1"/>
  <c r="AE149" i="1"/>
  <c r="AF149" i="1" s="1"/>
  <c r="Y153" i="1"/>
  <c r="M153" i="1"/>
  <c r="AE150" i="1"/>
  <c r="E150" i="1"/>
  <c r="AF150" i="1" s="1"/>
  <c r="E151" i="1" l="1"/>
  <c r="AF151" i="1" s="1"/>
  <c r="E23" i="1"/>
  <c r="E147" i="1" l="1"/>
  <c r="G147" i="1"/>
  <c r="G153" i="1" s="1"/>
  <c r="O148" i="1"/>
  <c r="O153" i="1" s="1"/>
  <c r="E148" i="1"/>
  <c r="E153" i="1" l="1"/>
  <c r="AE147" i="1"/>
  <c r="AF147" i="1" s="1"/>
  <c r="AE148" i="1"/>
  <c r="AF148" i="1" s="1"/>
  <c r="E4" i="1"/>
</calcChain>
</file>

<file path=xl/sharedStrings.xml><?xml version="1.0" encoding="utf-8"?>
<sst xmlns="http://schemas.openxmlformats.org/spreadsheetml/2006/main" count="174" uniqueCount="157">
  <si>
    <t>PRESUPUESTO DE EGRESOS GENERAL</t>
  </si>
  <si>
    <t>TOTAL DEL PRESUPUESTO:</t>
  </si>
  <si>
    <t>CÓDIGO</t>
  </si>
  <si>
    <t>DESCRIPCIÓN/CONCEPTO/PARTIDA</t>
  </si>
  <si>
    <t xml:space="preserve">ANUAL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</si>
  <si>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</si>
  <si>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</si>
  <si>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</si>
  <si>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</si>
  <si>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</si>
  <si>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</si>
  <si>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</si>
  <si>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</si>
  <si>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</si>
  <si>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</si>
  <si>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</si>
  <si>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</si>
  <si>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DEL MUNICIPIO:  LOS REYES, MICHOACÁN</t>
  </si>
  <si>
    <t>11301 - SUELDOS BASE</t>
  </si>
  <si>
    <t>12201 - SUELDOS BASE AL PERSONAL EVENTUAL</t>
  </si>
  <si>
    <t>13101 - PRIMA QUINQUENAL POR AÑOS DE SERVICIO EFECTIVAMENTE PRESTADOS</t>
  </si>
  <si>
    <t>13104 - PRIMA DE ANTIGÜEDAD</t>
  </si>
  <si>
    <t>13201 - PRIMA VACACIONAL</t>
  </si>
  <si>
    <t>13202 - AGUINALDO O GRATIFICACIÓN DE FIN DE AÑO</t>
  </si>
  <si>
    <t>13301 - REMUNERACIONES POR HORAS EXTRAORDINARIAS</t>
  </si>
  <si>
    <t>13403 - COMPENSACIONES POR  SERVICIOS ESPECIALES</t>
  </si>
  <si>
    <t>13404 - COMPENSACIONES POR  SERVICIOS EVENTUALES</t>
  </si>
  <si>
    <t>14103 - APORTACIONES  AL IMSS</t>
  </si>
  <si>
    <t>14401 - CUOTAS PARA EL SEGURO DE VIDA DEL PERSONAL</t>
  </si>
  <si>
    <t>14403 - CUOTAS PARA EL  SEGURO DE GASTOS MÉDICOS DEL PERSONAL CIVIL</t>
  </si>
  <si>
    <t>15101 - CUOTAS PARA EL FONDO DE AHORRO DEL PERSONAL</t>
  </si>
  <si>
    <t>15202 - PAGO DE LIQUIDACIONES</t>
  </si>
  <si>
    <t>15502 - BECAS EDUCACIONALES</t>
  </si>
  <si>
    <t>15906 - PAGO POR DEFUNCIÓN</t>
  </si>
  <si>
    <t>21101 - MATERIALES Y ÚTILE SDE OFICINA</t>
  </si>
  <si>
    <t>21201 - MATERIALES Y ÚTILES DE IMPRESIÓN Y REPRODUCCIÓN</t>
  </si>
  <si>
    <t>21401 - MATERIALES Y ÚTILES PARA EL PROCESAMIENTO EN EQUIPOS Y BIENES INFORMÁTICOS</t>
  </si>
  <si>
    <t>21503 - MATERIAL DE FOTOGRAFÍA, CINEMATOGRAFÍA, TELEVISIÓN Y GRABACIÓN</t>
  </si>
  <si>
    <t>21601 - MATERIAL DE LIMPIEZA</t>
  </si>
  <si>
    <t>22102 - PRODUCTOS ALIMENTICIOS PARA PERSONAS DERIVADO DE LA PRESTACIÓN DE SERVICIOS PÚBLICOS EN UNIDADESDE SALUD, EDUCATIVAS, DE READAPTACIÓN SOCIAL Y OTRAS</t>
  </si>
  <si>
    <t>22103 - PRODUCTOS ALIMENTICIOS PARA EL PERSONAL QUE REALIZA LABORES EN CAMPO O DE SUPERVISIÓN</t>
  </si>
  <si>
    <t>22104 - PRODUCTOS ALIMENTICIOS PARA EL PERSONAL EN LAS INSTALACIONES DE LAS DEPENDENCIAS Y ENTIDADES</t>
  </si>
  <si>
    <t>22106 - PRODUCTOS ALIMENTICIOS PARA EL PERSONAL DERIVADO DE ACTIVIDADES EXTRAORDINARIAS.</t>
  </si>
  <si>
    <t>22301 - UTENSILIOS PARA EL SERVICIO DE ALIMENTACIÓN</t>
  </si>
  <si>
    <t>24201 - CEMENTO Y PRODUCTOS DE CONCRETO</t>
  </si>
  <si>
    <t>24401 - MADERA  Y PRODUCTOS  DE MADERA</t>
  </si>
  <si>
    <t>24601 - MATERIAL ELÉCTRICO Y ELECTRÓNICO</t>
  </si>
  <si>
    <t>24701 - ARTÍCULOS METÁLICOS PARA LA CONSTRUCCIÓN</t>
  </si>
  <si>
    <t>24801 - MATERIALES COMPLEMENTARIOS</t>
  </si>
  <si>
    <t>24901 - OTROS MATERIALES Y ARTÍCULOS DE CONSTRUCCIÓN Y REPARACIÓN</t>
  </si>
  <si>
    <t>25201 - FERTILIZANTES, PESTICIDAS Y OTROS AGROQUÍMICOS</t>
  </si>
  <si>
    <t>25301 - MEDICINAS  Y PRODUCTOS FARMACÉUTICOS</t>
  </si>
  <si>
    <t>25401 - MATERIALES, ACCESORIOS Y SUMINISTROS MÉDICOS</t>
  </si>
  <si>
    <t>25501 - MATERIALES,  ACCESORIOS Y SUMINISTROS DE LABORATORIO</t>
  </si>
  <si>
    <t>26103 - COMBUSTIBLES   LUBRICANTES  Y ADITIVOS PARA VEHÍCULOS TERRESTRES, AÉREOS, MARÍTIMOS, LACUSTRES Y FLUVIALES DESTINADOS A SERVICIOS ADMINISTRATIVOS</t>
  </si>
  <si>
    <t>26104 - COMBUSTIBLES   LUBRICANTES  Y ADITIVOS PARA VEHÍCULOS TERRESTRES, AÉREOS, MARÍTIMOS, LACUSTRES Y FLUVIALES ASIGNADOS A FUNCIONARIOS PÚBLICOS</t>
  </si>
  <si>
    <t>27101 - VESTUARIO Y UNIFORMES</t>
  </si>
  <si>
    <t>27201 - PRENDAS DE PROTECCIÓN  PERSONAL</t>
  </si>
  <si>
    <t>27202 - MATERIALES   PREVENTIVOS Y DE SEÑALAMIENTOS</t>
  </si>
  <si>
    <t>27301 - ARTÍCULOS DEPORTIVOS</t>
  </si>
  <si>
    <t>27501 - BLANCOS Y OTROS PRODUCTOS TEXTILES, EXCEPTO PRENDAS DE VESTIR</t>
  </si>
  <si>
    <t>28201 - MATERIALES DE SEGURIDAD PÚBLICA</t>
  </si>
  <si>
    <t>28301 - PRENDAS DE PROTECCIÓN PARA SEGURIDAD PÚBLICA</t>
  </si>
  <si>
    <t>29101 - HERRAMIENTAS MENORES</t>
  </si>
  <si>
    <t>29201 - REFACCIONES Y ACCESORIOS MENORES DE EDIFICIOS</t>
  </si>
  <si>
    <t>29301 - REFACCIONES Y ACCESORIOS MENORES DE MOBILIARIO Y EQUIPO DE ADMINISTRACIÓN, EDUCACIONAL Y  RECREATIVO</t>
  </si>
  <si>
    <t>29401 - REFACCIONES Y ACCESORIOS PARA EQUIPO DE CÓMPUTO</t>
  </si>
  <si>
    <t>29601 - REFACCIONES Y ACCESORIOS MENORES DE EQUIPO DE TRANSPORTE</t>
  </si>
  <si>
    <t>29801 - REFACCIONES Y ACCESORIOS MENORES DE MAQUINARIA Y OTROS EQUIPOS</t>
  </si>
  <si>
    <t>31101 - SERVICIO DE ENERGÍA ELÉCTRICA EN EDIFICACIONES OFICIALES</t>
  </si>
  <si>
    <t>31102 - SERVICIO DE ENERGÍA ELÉCTRICA PARA ALUMBRADO PÚBLICO</t>
  </si>
  <si>
    <t>31401 - SERVICIO TELEFÓNICO CONVENCIONAL</t>
  </si>
  <si>
    <t>31501 - SERVICIO DE TELEFONÍA CELULAR</t>
  </si>
  <si>
    <t>31601 - SERVICIO DE RADIO LOCALIZACIÓN</t>
  </si>
  <si>
    <t>31701 - SERVICIOS DE CONDUCCIÓN DE SEÑALES ANALÓGICAS Y DIGITALES</t>
  </si>
  <si>
    <t>31801 - SERVICIO POSTAL</t>
  </si>
  <si>
    <t>32101 - ARRENDAMIENTO DE TERRENOS</t>
  </si>
  <si>
    <t>32201 - ARRENDAMIENTO DE EDIFICIOSY LOCALES</t>
  </si>
  <si>
    <t>32303 - ARRENDAMIENTO DE FOTOCOPIADORAS</t>
  </si>
  <si>
    <t>32601 - ARRENDAMIENTO DE MAQUINARIA, EQUIPO Y HERRAMIENTAS DE USO ADMINISTRATIVO</t>
  </si>
  <si>
    <t>32602 - ARRENDAMIENTO DE MAQUINARIA, EQUIPO Y HERRAMIENTAS DESTINADOS A LA INVERSIÓN PÚBLICA</t>
  </si>
  <si>
    <t>33101 - ASESORÍAS ASOCIADAS A CONVENIOS,  TRATADOS O ACUERDOS</t>
  </si>
  <si>
    <t>33104 - OTRAS ASESORÍAS PARA LA OPERACIÓN DE PROGRAMAS</t>
  </si>
  <si>
    <t>33301 - SERVICIOS DE INFORMÁTICA</t>
  </si>
  <si>
    <t>33303 - SERVICIOS RELACIONADOS CON CERTIFICACIÓN DE PROCESOS</t>
  </si>
  <si>
    <t>33603 - IMPRESIÓN DE DOCUMENTOS OFICIALES PARA LA PRESTACIÓN DE SERVICIOS PÚBLICOS, IDENTIFICACIÓN Y FORMATOS OFICIALES</t>
  </si>
  <si>
    <t>34102 - COMISIONES BANCARIAS</t>
  </si>
  <si>
    <t>34501 - SEGUROS DE BIENES PATRIMONIALES</t>
  </si>
  <si>
    <t>34701 - FLETES Y MANIOBRAS</t>
  </si>
  <si>
    <t>35101 - MANTENIMIENTO Y CONSERVACIÓN DE INMUEBLES PARA LA PRESTACIÓN DE SERVICIOS ADMINISTRATIVOS</t>
  </si>
  <si>
    <t>35102 - MANTENIMIENTO Y CONSERVACIÓN DE INMUEBLES PARA LA PRESTACIÓN DE SERVICIOS PÚBLICOS</t>
  </si>
  <si>
    <t>35103 - GASTOS DE INSTALACIÓN Y MANTENIMIENTO DE OFICINAS.</t>
  </si>
  <si>
    <t>35201 - INSTALACIÓN, REPARACIÓN Y MANTENIMIENTO DE MOBILIARIO Y EQUIPO DE ADMINISTRACIÓN, EDUCACIONAL Y  RECREATIVO</t>
  </si>
  <si>
    <t>35301 - INSTALACIÓN, REPARACIÓN Y MANTENIMIENTO DE EQUIPO DE CÓMPUTO  Y TECNOLOGÍA DE LA INFORMACIÓN</t>
  </si>
  <si>
    <t>35501 - REPARACIÓN,  MANTENIMIENTO Y CONSERVACIÓN DE EQUIPO DE TRANSPORTE</t>
  </si>
  <si>
    <t>35701 - INSTALACIÓN, REPARACIÓN, MANTENIMIENTO Y CONSERVACIÓN DE MAQUINARIA Y EQUIPO DE USO ADMINISTRATIVO</t>
  </si>
  <si>
    <t>35801 - SERVICIOS DE LAVANDERÍA, LIMPIEZA E HIGIENE</t>
  </si>
  <si>
    <t>36101 - DIFUSIÓNDE MENSAJES SOBRE PROGRAMAS Y ACTIVIDADES GUBERNAMENTALES</t>
  </si>
  <si>
    <t>37501 - VIÁTICOS NACIONALES</t>
  </si>
  <si>
    <t>37601 - VIÁTICOS EN EL EXTRANJERO</t>
  </si>
  <si>
    <t>38101 - GASTOS DE CEREMONIAL</t>
  </si>
  <si>
    <t>38201 - GASTOS DE ORDENSOCIAL</t>
  </si>
  <si>
    <t>38401 - EXPOSICIONES</t>
  </si>
  <si>
    <t>39206 - OTROS IMPUESTOS</t>
  </si>
  <si>
    <t>39209 - OTROS IMPUESTOS Y DERECHOS.</t>
  </si>
  <si>
    <t>39501 - PENAS, MULTAS, ACCESORIOS Y ACTUALIZACIONES</t>
  </si>
  <si>
    <t>39801 - IMPUESTO SOBRE NÓMINAS Y SIMILARES</t>
  </si>
  <si>
    <t>39802 - IMPUESTO SOBRE LA RENTA</t>
  </si>
  <si>
    <t>43101 - SUBSIDIOS A LA PRODUCCIÓN</t>
  </si>
  <si>
    <t>43301 - SUBSIDIOS A LA INVERSIÓN</t>
  </si>
  <si>
    <t>44101 - AYUDAS SOCIALES PARA ACTIVIDADES CULTURALES</t>
  </si>
  <si>
    <t>44102 - GASTOS POR  SERVICIOS DE TRASLADO DE PERSONAS</t>
  </si>
  <si>
    <t>44103 - PREMIOS, ESTÍMULOS, RECOMPENSAS,  BECAS Y SEGUROS</t>
  </si>
  <si>
    <t>44105 - APOYO A VOLUNTARIOS QUE PARTICIPAN EN PROGRAMAS DEL ENTE PÚBLICO</t>
  </si>
  <si>
    <t>44106 - COMPENSACIONES POR SERVICIO SOCIAL</t>
  </si>
  <si>
    <t>44201 - BECAS Y OTRAS AYUDAS PARA PROGRAMAS DE CAPACITACIÓN</t>
  </si>
  <si>
    <t>44301 - AYUDAS SOCIALES A INSTITUCIONES DE ENSEÑANZA</t>
  </si>
  <si>
    <t>45201 - PAGO DE PENSIONES Y JUBILACIONES</t>
  </si>
  <si>
    <t>51101 - MOBILIARIO</t>
  </si>
  <si>
    <t>51201 - MUEBLES EXCEPTO DE OFICINA Y ESTANTERÍA</t>
  </si>
  <si>
    <t>51301 - BIENES ARTÍSTICOS Y CULTURALES</t>
  </si>
  <si>
    <t>51501 - BIENES INFORMÁTICOS</t>
  </si>
  <si>
    <t>52101 - EQUIPOS Y APARAT OSAUDIOVISUALES</t>
  </si>
  <si>
    <t>52301 - CÁMARAS FOTOGRÁFICAS Y DE VIDEO</t>
  </si>
  <si>
    <t>53101 - EQUIPO MÉDICO Y DE LABORATORIO</t>
  </si>
  <si>
    <t>56301 - MAQUINARIA Y EQUIPO DE CONSTRUCCIÓN</t>
  </si>
  <si>
    <t>56401 - SISTEMAS DE AIRE ACONDICIONADO, CALEFACCIÓN Y DE REFRIGERACIÓN INDUSTRIAL Y COMERCIAL</t>
  </si>
  <si>
    <t>56501 - EQUIPOS Y APARATOS DE COMUNICACIONES Y TELECOMUNICACIONES</t>
  </si>
  <si>
    <t>56601 - MAQUINARIA,  EQUIPO ELÉCTRICO Y ELECTRÓNICO</t>
  </si>
  <si>
    <t>56701 - HERRAMIENTAS Y MAQUINAS-HERRAMIENTA</t>
  </si>
  <si>
    <t>59101 - SOFTWARE</t>
  </si>
  <si>
    <t>61202 - INFRAESTRUCTURA EDUCATIVA Y DE INVESTIGACIÓN</t>
  </si>
  <si>
    <t>61204 - ESPACIOS DEPORTIVOS, RECREATIVOS, TURÍSTICOS Y CULTURALES</t>
  </si>
  <si>
    <t>61302 - OBRAS PARA LA GENERACIÓN Y SUMINISTRO DE ENERGÍA ELÉCTRICA</t>
  </si>
  <si>
    <t>61308 - INFRAESTRUCTURA PARA SANEAMIENTO  DE AGUAS RESIDUALES</t>
  </si>
  <si>
    <t>61404 - INFRAESTRUCTURA  PARA EL SERVICIO DE ALUMBRADO PÚBLICO EN OBRAS DE URBANIZACIÓN</t>
  </si>
  <si>
    <t>61405 - OTRAS OBRAS DE URBANIZACIÓN</t>
  </si>
  <si>
    <t>61605 - VIALIDADES URBANAS</t>
  </si>
  <si>
    <t>61712 - INSTALACIONES Y EQUIPAMIENTO EN CALLES, PARQUES Y JARDINES</t>
  </si>
  <si>
    <t>62713 - INSTALACIONES Y EQUIPAMIENTOS EN OTROS SITIOS Y EDIFICACIONES DE INFRAESTRUCTURA PÚBLICA</t>
  </si>
  <si>
    <t>EJERCICIO PRESUPUESTAL: 2021</t>
  </si>
  <si>
    <t>24501 - VIDRIO Y PRODUCTOS  DE  VIDRIO</t>
  </si>
  <si>
    <t>33604 - IMPRESIÓN Y ELABORACIÓN DE MATERIAL INFORMATIVO DERIVADODE LA OPERACIÓN Y ADMINISTRACIÓN DE LOS ENTES PÚBLICOS</t>
  </si>
  <si>
    <t>39101 - FUNERALES Y PAGAS DE DEFUNCIÓN</t>
  </si>
  <si>
    <t>54103 - VEHICULOS Y EQUIPOS TERRESTRES DESTINADOS A SERVICIOS PÚBLICOS Y LA OPERACIÓN DE PROGRAMAS PÚBLICOS</t>
  </si>
  <si>
    <t>Total Presupuesto</t>
  </si>
  <si>
    <t>RESUMEN DE CAPÍTULOS</t>
  </si>
  <si>
    <t>Capitulo 1000 SERVICIOS PERSONALES</t>
  </si>
  <si>
    <t xml:space="preserve">Capitulo 2000 MATERIALES Y SUMINISTROS </t>
  </si>
  <si>
    <t>Capitulo 3000 SERVICIOS GENERALES</t>
  </si>
  <si>
    <t>Capitulo 4000 TRANSFERENCIAS, ASIGNACIONES, SUBSIDIOS Y OTRAS AYUDAS</t>
  </si>
  <si>
    <t>Capítulo 5000 BIENES MUEBLES E INMUEBLES</t>
  </si>
  <si>
    <t>Capitulo 6000 INVERSIÓN PÚBLICA</t>
  </si>
  <si>
    <t>Capitulo 9000 DEUDA PÚBLICA</t>
  </si>
  <si>
    <t>91101 - AMORTIZACIÓN DE LA DEUDA INTERNA CON INSTITUCIONES DE CRÉDITO</t>
  </si>
  <si>
    <t>92101 - INTERESES  DE LA DEUDA INTERNA CON INSTITUCIONES DE CRÉDITO</t>
  </si>
  <si>
    <t>33903 - OTROS SERVICIOS PROFESIONALES, CIENTÍFICOS Y TÉCNICOS INTEGRALES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</si>
</sst>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center" vertical="center" wrapText="1"/>
    </xf>
    <xf numFmtId="44" fontId="0" fillId="2" borderId="4" xfId="0" applyNumberFormat="1" applyFill="1" applyBorder="1"/>
    <xf numFmtId="0" fontId="9" fillId="0" borderId="4" xfId="0" applyFont="1" applyBorder="1"/>
    <xf numFmtId="44" fontId="0" fillId="0" borderId="4" xfId="0" applyNumberFormat="1" applyBorder="1"/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right"/>
    </xf>
    <xf numFmtId="44" fontId="8" fillId="2" borderId="8" xfId="0" applyNumberFormat="1" applyFont="1" applyFill="1" applyBorder="1"/>
    <xf numFmtId="44" fontId="0" fillId="0" borderId="4" xfId="1" applyFont="1" applyBorder="1"/>
    <xf numFmtId="44" fontId="0" fillId="2" borderId="4" xfId="1" applyFont="1" applyFill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 indent="1"/>
    </xf>
    <xf numFmtId="44" fontId="0" fillId="3" borderId="4" xfId="0" applyNumberFormat="1" applyFill="1" applyBorder="1"/>
    <xf numFmtId="9" fontId="0" fillId="0" borderId="4" xfId="2" applyFont="1" applyBorder="1"/>
    <xf numFmtId="49" fontId="5" fillId="2" borderId="1" xfId="0" applyNumberFormat="1" applyFont="1" applyFill="1" applyBorder="1" applyAlignment="1">
      <alignment horizontal="center" vertical="center" wrapText="1"/>
    </xf>
    <xf numFmtId="9" fontId="0" fillId="0" borderId="0" xfId="2" applyFont="1"/>
    <xf numFmtId="9" fontId="4" fillId="2" borderId="1" xfId="2" applyFont="1" applyFill="1" applyBorder="1" applyAlignment="1">
      <alignment vertical="center" wrapText="1"/>
    </xf>
    <xf numFmtId="9" fontId="6" fillId="0" borderId="4" xfId="2" applyFont="1" applyBorder="1" applyAlignment="1">
      <alignment horizontal="center" vertical="center" wrapText="1"/>
    </xf>
    <xf numFmtId="9" fontId="0" fillId="2" borderId="4" xfId="2" applyFont="1" applyFill="1" applyBorder="1"/>
    <xf numFmtId="9" fontId="6" fillId="2" borderId="4" xfId="2" applyFont="1" applyFill="1" applyBorder="1" applyAlignment="1">
      <alignment horizontal="center" vertical="center" wrapText="1"/>
    </xf>
    <xf numFmtId="9" fontId="0" fillId="3" borderId="4" xfId="2" applyFont="1" applyFill="1" applyBorder="1"/>
    <xf numFmtId="9" fontId="4" fillId="2" borderId="1" xfId="2" applyFont="1" applyFill="1" applyBorder="1" applyAlignment="1">
      <alignment vertical="center"/>
    </xf>
    <xf numFmtId="9" fontId="8" fillId="2" borderId="0" xfId="2" applyFont="1" applyFill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4" fontId="0" fillId="2" borderId="0" xfId="0" applyNumberFormat="1" applyFill="1" applyBorder="1"/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9" fontId="0" fillId="0" borderId="0" xfId="0" applyNumberFormat="1" applyBorder="1"/>
    <xf numFmtId="44" fontId="0" fillId="4" borderId="4" xfId="1" applyFont="1" applyFill="1" applyBorder="1"/>
    <xf numFmtId="0" fontId="9" fillId="2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117" zoomScale="90" zoomScaleNormal="90" workbookViewId="0">
      <selection activeCell="F130" sqref="F1:F1048576"/>
    </sheetView>
  </sheetViews>
  <sheetFormatPr baseColWidth="10" defaultRowHeight="15" x14ac:dyDescent="0.2"/>
  <cols>
    <col min="1" max="1" width="5.7109375" customWidth="1"/>
    <col min="2" max="2" width="6" bestFit="1" customWidth="1"/>
    <col min="3" max="3" width="11.42578125" customWidth="1"/>
    <col min="4" max="4" width="66.28515625" style="1" customWidth="1"/>
    <col min="5" max="5" width="20.140625" bestFit="1" customWidth="1"/>
    <col min="6" max="6" width="6.140625" style="24" hidden="1" customWidth="1"/>
    <col min="7" max="7" width="16" bestFit="1" customWidth="1"/>
    <col min="8" max="8" width="4.7109375" bestFit="1" customWidth="1"/>
    <col min="9" max="9" width="16" bestFit="1" customWidth="1"/>
    <col min="10" max="10" width="6.140625" bestFit="1" customWidth="1"/>
    <col min="11" max="11" width="16" bestFit="1" customWidth="1"/>
    <col min="12" max="12" width="4.7109375" bestFit="1" customWidth="1"/>
    <col min="13" max="13" width="18.5703125" customWidth="1"/>
    <col min="14" max="14" width="4.7109375" bestFit="1" customWidth="1"/>
    <col min="15" max="15" width="16" bestFit="1" customWidth="1"/>
    <col min="16" max="16" width="4.7109375" style="24" bestFit="1" customWidth="1"/>
    <col min="17" max="17" width="16" bestFit="1" customWidth="1"/>
    <col min="18" max="18" width="4.7109375" style="24" bestFit="1" customWidth="1"/>
    <col min="19" max="19" width="16" bestFit="1" customWidth="1"/>
    <col min="20" max="20" width="4.7109375" style="24" bestFit="1" customWidth="1"/>
    <col min="21" max="21" width="16" bestFit="1" customWidth="1"/>
    <col min="22" max="22" width="4.7109375" style="24" bestFit="1" customWidth="1"/>
    <col min="23" max="23" width="16" bestFit="1" customWidth="1"/>
    <col min="24" max="24" width="4.7109375" style="24" bestFit="1" customWidth="1"/>
    <col min="25" max="25" width="16" bestFit="1" customWidth="1"/>
    <col min="26" max="26" width="6.140625" bestFit="1" customWidth="1"/>
    <col min="27" max="27" width="16" bestFit="1" customWidth="1"/>
    <col min="28" max="28" width="6.140625" bestFit="1" customWidth="1"/>
    <col min="29" max="29" width="16" bestFit="1" customWidth="1"/>
    <col min="30" max="30" width="15.140625" customWidth="1"/>
    <col min="31" max="31" width="17.85546875" customWidth="1"/>
    <col min="32" max="32" width="14.85546875" bestFit="1" customWidth="1"/>
    <col min="33" max="33" width="22.28515625" customWidth="1"/>
    <col min="41" max="41" width="9.5703125" customWidth="1"/>
    <col min="270" max="270" width="5.7109375" customWidth="1"/>
    <col min="271" max="272" width="5.140625" customWidth="1"/>
    <col min="273" max="273" width="66.28515625" customWidth="1"/>
    <col min="274" max="274" width="15.42578125" customWidth="1"/>
    <col min="275" max="275" width="10" bestFit="1" customWidth="1"/>
    <col min="276" max="276" width="9.7109375" bestFit="1" customWidth="1"/>
    <col min="277" max="277" width="7.5703125" bestFit="1" customWidth="1"/>
    <col min="278" max="278" width="10.140625" customWidth="1"/>
    <col min="279" max="279" width="12.42578125" bestFit="1" customWidth="1"/>
    <col min="280" max="280" width="10" customWidth="1"/>
    <col min="281" max="281" width="9" bestFit="1" customWidth="1"/>
    <col min="282" max="282" width="11" bestFit="1" customWidth="1"/>
    <col min="283" max="283" width="12.85546875" bestFit="1" customWidth="1"/>
    <col min="284" max="284" width="11" bestFit="1" customWidth="1"/>
    <col min="285" max="285" width="12" bestFit="1" customWidth="1"/>
    <col min="286" max="286" width="11.140625" bestFit="1" customWidth="1"/>
    <col min="287" max="287" width="1.42578125" customWidth="1"/>
    <col min="288" max="288" width="8.42578125" customWidth="1"/>
    <col min="289" max="289" width="22.28515625" customWidth="1"/>
    <col min="297" max="297" width="9.5703125" customWidth="1"/>
    <col min="526" max="526" width="5.7109375" customWidth="1"/>
    <col min="527" max="528" width="5.140625" customWidth="1"/>
    <col min="529" max="529" width="66.28515625" customWidth="1"/>
    <col min="530" max="530" width="15.42578125" customWidth="1"/>
    <col min="531" max="531" width="10" bestFit="1" customWidth="1"/>
    <col min="532" max="532" width="9.7109375" bestFit="1" customWidth="1"/>
    <col min="533" max="533" width="7.5703125" bestFit="1" customWidth="1"/>
    <col min="534" max="534" width="10.140625" customWidth="1"/>
    <col min="535" max="535" width="12.42578125" bestFit="1" customWidth="1"/>
    <col min="536" max="536" width="10" customWidth="1"/>
    <col min="537" max="537" width="9" bestFit="1" customWidth="1"/>
    <col min="538" max="538" width="11" bestFit="1" customWidth="1"/>
    <col min="539" max="539" width="12.85546875" bestFit="1" customWidth="1"/>
    <col min="540" max="540" width="11" bestFit="1" customWidth="1"/>
    <col min="541" max="541" width="12" bestFit="1" customWidth="1"/>
    <col min="542" max="542" width="11.140625" bestFit="1" customWidth="1"/>
    <col min="543" max="543" width="1.42578125" customWidth="1"/>
    <col min="544" max="544" width="8.42578125" customWidth="1"/>
    <col min="545" max="545" width="22.28515625" customWidth="1"/>
    <col min="553" max="553" width="9.5703125" customWidth="1"/>
    <col min="782" max="782" width="5.7109375" customWidth="1"/>
    <col min="783" max="784" width="5.140625" customWidth="1"/>
    <col min="785" max="785" width="66.28515625" customWidth="1"/>
    <col min="786" max="786" width="15.42578125" customWidth="1"/>
    <col min="787" max="787" width="10" bestFit="1" customWidth="1"/>
    <col min="788" max="788" width="9.7109375" bestFit="1" customWidth="1"/>
    <col min="789" max="789" width="7.5703125" bestFit="1" customWidth="1"/>
    <col min="790" max="790" width="10.140625" customWidth="1"/>
    <col min="791" max="791" width="12.42578125" bestFit="1" customWidth="1"/>
    <col min="792" max="792" width="10" customWidth="1"/>
    <col min="793" max="793" width="9" bestFit="1" customWidth="1"/>
    <col min="794" max="794" width="11" bestFit="1" customWidth="1"/>
    <col min="795" max="795" width="12.85546875" bestFit="1" customWidth="1"/>
    <col min="796" max="796" width="11" bestFit="1" customWidth="1"/>
    <col min="797" max="797" width="12" bestFit="1" customWidth="1"/>
    <col min="798" max="798" width="11.140625" bestFit="1" customWidth="1"/>
    <col min="799" max="799" width="1.42578125" customWidth="1"/>
    <col min="800" max="800" width="8.42578125" customWidth="1"/>
    <col min="801" max="801" width="22.28515625" customWidth="1"/>
    <col min="809" max="809" width="9.5703125" customWidth="1"/>
    <col min="1038" max="1038" width="5.7109375" customWidth="1"/>
    <col min="1039" max="1040" width="5.140625" customWidth="1"/>
    <col min="1041" max="1041" width="66.28515625" customWidth="1"/>
    <col min="1042" max="1042" width="15.42578125" customWidth="1"/>
    <col min="1043" max="1043" width="10" bestFit="1" customWidth="1"/>
    <col min="1044" max="1044" width="9.7109375" bestFit="1" customWidth="1"/>
    <col min="1045" max="1045" width="7.5703125" bestFit="1" customWidth="1"/>
    <col min="1046" max="1046" width="10.140625" customWidth="1"/>
    <col min="1047" max="1047" width="12.42578125" bestFit="1" customWidth="1"/>
    <col min="1048" max="1048" width="10" customWidth="1"/>
    <col min="1049" max="1049" width="9" bestFit="1" customWidth="1"/>
    <col min="1050" max="1050" width="11" bestFit="1" customWidth="1"/>
    <col min="1051" max="1051" width="12.85546875" bestFit="1" customWidth="1"/>
    <col min="1052" max="1052" width="11" bestFit="1" customWidth="1"/>
    <col min="1053" max="1053" width="12" bestFit="1" customWidth="1"/>
    <col min="1054" max="1054" width="11.140625" bestFit="1" customWidth="1"/>
    <col min="1055" max="1055" width="1.42578125" customWidth="1"/>
    <col min="1056" max="1056" width="8.42578125" customWidth="1"/>
    <col min="1057" max="1057" width="22.28515625" customWidth="1"/>
    <col min="1065" max="1065" width="9.5703125" customWidth="1"/>
    <col min="1294" max="1294" width="5.7109375" customWidth="1"/>
    <col min="1295" max="1296" width="5.140625" customWidth="1"/>
    <col min="1297" max="1297" width="66.28515625" customWidth="1"/>
    <col min="1298" max="1298" width="15.42578125" customWidth="1"/>
    <col min="1299" max="1299" width="10" bestFit="1" customWidth="1"/>
    <col min="1300" max="1300" width="9.7109375" bestFit="1" customWidth="1"/>
    <col min="1301" max="1301" width="7.5703125" bestFit="1" customWidth="1"/>
    <col min="1302" max="1302" width="10.140625" customWidth="1"/>
    <col min="1303" max="1303" width="12.42578125" bestFit="1" customWidth="1"/>
    <col min="1304" max="1304" width="10" customWidth="1"/>
    <col min="1305" max="1305" width="9" bestFit="1" customWidth="1"/>
    <col min="1306" max="1306" width="11" bestFit="1" customWidth="1"/>
    <col min="1307" max="1307" width="12.85546875" bestFit="1" customWidth="1"/>
    <col min="1308" max="1308" width="11" bestFit="1" customWidth="1"/>
    <col min="1309" max="1309" width="12" bestFit="1" customWidth="1"/>
    <col min="1310" max="1310" width="11.140625" bestFit="1" customWidth="1"/>
    <col min="1311" max="1311" width="1.42578125" customWidth="1"/>
    <col min="1312" max="1312" width="8.42578125" customWidth="1"/>
    <col min="1313" max="1313" width="22.28515625" customWidth="1"/>
    <col min="1321" max="1321" width="9.5703125" customWidth="1"/>
    <col min="1550" max="1550" width="5.7109375" customWidth="1"/>
    <col min="1551" max="1552" width="5.140625" customWidth="1"/>
    <col min="1553" max="1553" width="66.28515625" customWidth="1"/>
    <col min="1554" max="1554" width="15.42578125" customWidth="1"/>
    <col min="1555" max="1555" width="10" bestFit="1" customWidth="1"/>
    <col min="1556" max="1556" width="9.7109375" bestFit="1" customWidth="1"/>
    <col min="1557" max="1557" width="7.5703125" bestFit="1" customWidth="1"/>
    <col min="1558" max="1558" width="10.140625" customWidth="1"/>
    <col min="1559" max="1559" width="12.42578125" bestFit="1" customWidth="1"/>
    <col min="1560" max="1560" width="10" customWidth="1"/>
    <col min="1561" max="1561" width="9" bestFit="1" customWidth="1"/>
    <col min="1562" max="1562" width="11" bestFit="1" customWidth="1"/>
    <col min="1563" max="1563" width="12.85546875" bestFit="1" customWidth="1"/>
    <col min="1564" max="1564" width="11" bestFit="1" customWidth="1"/>
    <col min="1565" max="1565" width="12" bestFit="1" customWidth="1"/>
    <col min="1566" max="1566" width="11.140625" bestFit="1" customWidth="1"/>
    <col min="1567" max="1567" width="1.42578125" customWidth="1"/>
    <col min="1568" max="1568" width="8.42578125" customWidth="1"/>
    <col min="1569" max="1569" width="22.28515625" customWidth="1"/>
    <col min="1577" max="1577" width="9.5703125" customWidth="1"/>
    <col min="1806" max="1806" width="5.7109375" customWidth="1"/>
    <col min="1807" max="1808" width="5.140625" customWidth="1"/>
    <col min="1809" max="1809" width="66.28515625" customWidth="1"/>
    <col min="1810" max="1810" width="15.42578125" customWidth="1"/>
    <col min="1811" max="1811" width="10" bestFit="1" customWidth="1"/>
    <col min="1812" max="1812" width="9.7109375" bestFit="1" customWidth="1"/>
    <col min="1813" max="1813" width="7.5703125" bestFit="1" customWidth="1"/>
    <col min="1814" max="1814" width="10.140625" customWidth="1"/>
    <col min="1815" max="1815" width="12.42578125" bestFit="1" customWidth="1"/>
    <col min="1816" max="1816" width="10" customWidth="1"/>
    <col min="1817" max="1817" width="9" bestFit="1" customWidth="1"/>
    <col min="1818" max="1818" width="11" bestFit="1" customWidth="1"/>
    <col min="1819" max="1819" width="12.85546875" bestFit="1" customWidth="1"/>
    <col min="1820" max="1820" width="11" bestFit="1" customWidth="1"/>
    <col min="1821" max="1821" width="12" bestFit="1" customWidth="1"/>
    <col min="1822" max="1822" width="11.140625" bestFit="1" customWidth="1"/>
    <col min="1823" max="1823" width="1.42578125" customWidth="1"/>
    <col min="1824" max="1824" width="8.42578125" customWidth="1"/>
    <col min="1825" max="1825" width="22.28515625" customWidth="1"/>
    <col min="1833" max="1833" width="9.5703125" customWidth="1"/>
    <col min="2062" max="2062" width="5.7109375" customWidth="1"/>
    <col min="2063" max="2064" width="5.140625" customWidth="1"/>
    <col min="2065" max="2065" width="66.28515625" customWidth="1"/>
    <col min="2066" max="2066" width="15.42578125" customWidth="1"/>
    <col min="2067" max="2067" width="10" bestFit="1" customWidth="1"/>
    <col min="2068" max="2068" width="9.7109375" bestFit="1" customWidth="1"/>
    <col min="2069" max="2069" width="7.5703125" bestFit="1" customWidth="1"/>
    <col min="2070" max="2070" width="10.140625" customWidth="1"/>
    <col min="2071" max="2071" width="12.42578125" bestFit="1" customWidth="1"/>
    <col min="2072" max="2072" width="10" customWidth="1"/>
    <col min="2073" max="2073" width="9" bestFit="1" customWidth="1"/>
    <col min="2074" max="2074" width="11" bestFit="1" customWidth="1"/>
    <col min="2075" max="2075" width="12.85546875" bestFit="1" customWidth="1"/>
    <col min="2076" max="2076" width="11" bestFit="1" customWidth="1"/>
    <col min="2077" max="2077" width="12" bestFit="1" customWidth="1"/>
    <col min="2078" max="2078" width="11.140625" bestFit="1" customWidth="1"/>
    <col min="2079" max="2079" width="1.42578125" customWidth="1"/>
    <col min="2080" max="2080" width="8.42578125" customWidth="1"/>
    <col min="2081" max="2081" width="22.28515625" customWidth="1"/>
    <col min="2089" max="2089" width="9.5703125" customWidth="1"/>
    <col min="2318" max="2318" width="5.7109375" customWidth="1"/>
    <col min="2319" max="2320" width="5.140625" customWidth="1"/>
    <col min="2321" max="2321" width="66.28515625" customWidth="1"/>
    <col min="2322" max="2322" width="15.42578125" customWidth="1"/>
    <col min="2323" max="2323" width="10" bestFit="1" customWidth="1"/>
    <col min="2324" max="2324" width="9.7109375" bestFit="1" customWidth="1"/>
    <col min="2325" max="2325" width="7.5703125" bestFit="1" customWidth="1"/>
    <col min="2326" max="2326" width="10.140625" customWidth="1"/>
    <col min="2327" max="2327" width="12.42578125" bestFit="1" customWidth="1"/>
    <col min="2328" max="2328" width="10" customWidth="1"/>
    <col min="2329" max="2329" width="9" bestFit="1" customWidth="1"/>
    <col min="2330" max="2330" width="11" bestFit="1" customWidth="1"/>
    <col min="2331" max="2331" width="12.85546875" bestFit="1" customWidth="1"/>
    <col min="2332" max="2332" width="11" bestFit="1" customWidth="1"/>
    <col min="2333" max="2333" width="12" bestFit="1" customWidth="1"/>
    <col min="2334" max="2334" width="11.140625" bestFit="1" customWidth="1"/>
    <col min="2335" max="2335" width="1.42578125" customWidth="1"/>
    <col min="2336" max="2336" width="8.42578125" customWidth="1"/>
    <col min="2337" max="2337" width="22.28515625" customWidth="1"/>
    <col min="2345" max="2345" width="9.5703125" customWidth="1"/>
    <col min="2574" max="2574" width="5.7109375" customWidth="1"/>
    <col min="2575" max="2576" width="5.140625" customWidth="1"/>
    <col min="2577" max="2577" width="66.28515625" customWidth="1"/>
    <col min="2578" max="2578" width="15.42578125" customWidth="1"/>
    <col min="2579" max="2579" width="10" bestFit="1" customWidth="1"/>
    <col min="2580" max="2580" width="9.7109375" bestFit="1" customWidth="1"/>
    <col min="2581" max="2581" width="7.5703125" bestFit="1" customWidth="1"/>
    <col min="2582" max="2582" width="10.140625" customWidth="1"/>
    <col min="2583" max="2583" width="12.42578125" bestFit="1" customWidth="1"/>
    <col min="2584" max="2584" width="10" customWidth="1"/>
    <col min="2585" max="2585" width="9" bestFit="1" customWidth="1"/>
    <col min="2586" max="2586" width="11" bestFit="1" customWidth="1"/>
    <col min="2587" max="2587" width="12.85546875" bestFit="1" customWidth="1"/>
    <col min="2588" max="2588" width="11" bestFit="1" customWidth="1"/>
    <col min="2589" max="2589" width="12" bestFit="1" customWidth="1"/>
    <col min="2590" max="2590" width="11.140625" bestFit="1" customWidth="1"/>
    <col min="2591" max="2591" width="1.42578125" customWidth="1"/>
    <col min="2592" max="2592" width="8.42578125" customWidth="1"/>
    <col min="2593" max="2593" width="22.28515625" customWidth="1"/>
    <col min="2601" max="2601" width="9.5703125" customWidth="1"/>
    <col min="2830" max="2830" width="5.7109375" customWidth="1"/>
    <col min="2831" max="2832" width="5.140625" customWidth="1"/>
    <col min="2833" max="2833" width="66.28515625" customWidth="1"/>
    <col min="2834" max="2834" width="15.42578125" customWidth="1"/>
    <col min="2835" max="2835" width="10" bestFit="1" customWidth="1"/>
    <col min="2836" max="2836" width="9.7109375" bestFit="1" customWidth="1"/>
    <col min="2837" max="2837" width="7.5703125" bestFit="1" customWidth="1"/>
    <col min="2838" max="2838" width="10.140625" customWidth="1"/>
    <col min="2839" max="2839" width="12.42578125" bestFit="1" customWidth="1"/>
    <col min="2840" max="2840" width="10" customWidth="1"/>
    <col min="2841" max="2841" width="9" bestFit="1" customWidth="1"/>
    <col min="2842" max="2842" width="11" bestFit="1" customWidth="1"/>
    <col min="2843" max="2843" width="12.85546875" bestFit="1" customWidth="1"/>
    <col min="2844" max="2844" width="11" bestFit="1" customWidth="1"/>
    <col min="2845" max="2845" width="12" bestFit="1" customWidth="1"/>
    <col min="2846" max="2846" width="11.140625" bestFit="1" customWidth="1"/>
    <col min="2847" max="2847" width="1.42578125" customWidth="1"/>
    <col min="2848" max="2848" width="8.42578125" customWidth="1"/>
    <col min="2849" max="2849" width="22.28515625" customWidth="1"/>
    <col min="2857" max="2857" width="9.5703125" customWidth="1"/>
    <col min="3086" max="3086" width="5.7109375" customWidth="1"/>
    <col min="3087" max="3088" width="5.140625" customWidth="1"/>
    <col min="3089" max="3089" width="66.28515625" customWidth="1"/>
    <col min="3090" max="3090" width="15.42578125" customWidth="1"/>
    <col min="3091" max="3091" width="10" bestFit="1" customWidth="1"/>
    <col min="3092" max="3092" width="9.7109375" bestFit="1" customWidth="1"/>
    <col min="3093" max="3093" width="7.5703125" bestFit="1" customWidth="1"/>
    <col min="3094" max="3094" width="10.140625" customWidth="1"/>
    <col min="3095" max="3095" width="12.42578125" bestFit="1" customWidth="1"/>
    <col min="3096" max="3096" width="10" customWidth="1"/>
    <col min="3097" max="3097" width="9" bestFit="1" customWidth="1"/>
    <col min="3098" max="3098" width="11" bestFit="1" customWidth="1"/>
    <col min="3099" max="3099" width="12.85546875" bestFit="1" customWidth="1"/>
    <col min="3100" max="3100" width="11" bestFit="1" customWidth="1"/>
    <col min="3101" max="3101" width="12" bestFit="1" customWidth="1"/>
    <col min="3102" max="3102" width="11.140625" bestFit="1" customWidth="1"/>
    <col min="3103" max="3103" width="1.42578125" customWidth="1"/>
    <col min="3104" max="3104" width="8.42578125" customWidth="1"/>
    <col min="3105" max="3105" width="22.28515625" customWidth="1"/>
    <col min="3113" max="3113" width="9.5703125" customWidth="1"/>
    <col min="3342" max="3342" width="5.7109375" customWidth="1"/>
    <col min="3343" max="3344" width="5.140625" customWidth="1"/>
    <col min="3345" max="3345" width="66.28515625" customWidth="1"/>
    <col min="3346" max="3346" width="15.42578125" customWidth="1"/>
    <col min="3347" max="3347" width="10" bestFit="1" customWidth="1"/>
    <col min="3348" max="3348" width="9.7109375" bestFit="1" customWidth="1"/>
    <col min="3349" max="3349" width="7.5703125" bestFit="1" customWidth="1"/>
    <col min="3350" max="3350" width="10.140625" customWidth="1"/>
    <col min="3351" max="3351" width="12.42578125" bestFit="1" customWidth="1"/>
    <col min="3352" max="3352" width="10" customWidth="1"/>
    <col min="3353" max="3353" width="9" bestFit="1" customWidth="1"/>
    <col min="3354" max="3354" width="11" bestFit="1" customWidth="1"/>
    <col min="3355" max="3355" width="12.85546875" bestFit="1" customWidth="1"/>
    <col min="3356" max="3356" width="11" bestFit="1" customWidth="1"/>
    <col min="3357" max="3357" width="12" bestFit="1" customWidth="1"/>
    <col min="3358" max="3358" width="11.140625" bestFit="1" customWidth="1"/>
    <col min="3359" max="3359" width="1.42578125" customWidth="1"/>
    <col min="3360" max="3360" width="8.42578125" customWidth="1"/>
    <col min="3361" max="3361" width="22.28515625" customWidth="1"/>
    <col min="3369" max="3369" width="9.5703125" customWidth="1"/>
    <col min="3598" max="3598" width="5.7109375" customWidth="1"/>
    <col min="3599" max="3600" width="5.140625" customWidth="1"/>
    <col min="3601" max="3601" width="66.28515625" customWidth="1"/>
    <col min="3602" max="3602" width="15.42578125" customWidth="1"/>
    <col min="3603" max="3603" width="10" bestFit="1" customWidth="1"/>
    <col min="3604" max="3604" width="9.7109375" bestFit="1" customWidth="1"/>
    <col min="3605" max="3605" width="7.5703125" bestFit="1" customWidth="1"/>
    <col min="3606" max="3606" width="10.140625" customWidth="1"/>
    <col min="3607" max="3607" width="12.42578125" bestFit="1" customWidth="1"/>
    <col min="3608" max="3608" width="10" customWidth="1"/>
    <col min="3609" max="3609" width="9" bestFit="1" customWidth="1"/>
    <col min="3610" max="3610" width="11" bestFit="1" customWidth="1"/>
    <col min="3611" max="3611" width="12.85546875" bestFit="1" customWidth="1"/>
    <col min="3612" max="3612" width="11" bestFit="1" customWidth="1"/>
    <col min="3613" max="3613" width="12" bestFit="1" customWidth="1"/>
    <col min="3614" max="3614" width="11.140625" bestFit="1" customWidth="1"/>
    <col min="3615" max="3615" width="1.42578125" customWidth="1"/>
    <col min="3616" max="3616" width="8.42578125" customWidth="1"/>
    <col min="3617" max="3617" width="22.28515625" customWidth="1"/>
    <col min="3625" max="3625" width="9.5703125" customWidth="1"/>
    <col min="3854" max="3854" width="5.7109375" customWidth="1"/>
    <col min="3855" max="3856" width="5.140625" customWidth="1"/>
    <col min="3857" max="3857" width="66.28515625" customWidth="1"/>
    <col min="3858" max="3858" width="15.42578125" customWidth="1"/>
    <col min="3859" max="3859" width="10" bestFit="1" customWidth="1"/>
    <col min="3860" max="3860" width="9.7109375" bestFit="1" customWidth="1"/>
    <col min="3861" max="3861" width="7.5703125" bestFit="1" customWidth="1"/>
    <col min="3862" max="3862" width="10.140625" customWidth="1"/>
    <col min="3863" max="3863" width="12.42578125" bestFit="1" customWidth="1"/>
    <col min="3864" max="3864" width="10" customWidth="1"/>
    <col min="3865" max="3865" width="9" bestFit="1" customWidth="1"/>
    <col min="3866" max="3866" width="11" bestFit="1" customWidth="1"/>
    <col min="3867" max="3867" width="12.85546875" bestFit="1" customWidth="1"/>
    <col min="3868" max="3868" width="11" bestFit="1" customWidth="1"/>
    <col min="3869" max="3869" width="12" bestFit="1" customWidth="1"/>
    <col min="3870" max="3870" width="11.140625" bestFit="1" customWidth="1"/>
    <col min="3871" max="3871" width="1.42578125" customWidth="1"/>
    <col min="3872" max="3872" width="8.42578125" customWidth="1"/>
    <col min="3873" max="3873" width="22.28515625" customWidth="1"/>
    <col min="3881" max="3881" width="9.5703125" customWidth="1"/>
    <col min="4110" max="4110" width="5.7109375" customWidth="1"/>
    <col min="4111" max="4112" width="5.140625" customWidth="1"/>
    <col min="4113" max="4113" width="66.28515625" customWidth="1"/>
    <col min="4114" max="4114" width="15.42578125" customWidth="1"/>
    <col min="4115" max="4115" width="10" bestFit="1" customWidth="1"/>
    <col min="4116" max="4116" width="9.7109375" bestFit="1" customWidth="1"/>
    <col min="4117" max="4117" width="7.5703125" bestFit="1" customWidth="1"/>
    <col min="4118" max="4118" width="10.140625" customWidth="1"/>
    <col min="4119" max="4119" width="12.42578125" bestFit="1" customWidth="1"/>
    <col min="4120" max="4120" width="10" customWidth="1"/>
    <col min="4121" max="4121" width="9" bestFit="1" customWidth="1"/>
    <col min="4122" max="4122" width="11" bestFit="1" customWidth="1"/>
    <col min="4123" max="4123" width="12.85546875" bestFit="1" customWidth="1"/>
    <col min="4124" max="4124" width="11" bestFit="1" customWidth="1"/>
    <col min="4125" max="4125" width="12" bestFit="1" customWidth="1"/>
    <col min="4126" max="4126" width="11.140625" bestFit="1" customWidth="1"/>
    <col min="4127" max="4127" width="1.42578125" customWidth="1"/>
    <col min="4128" max="4128" width="8.42578125" customWidth="1"/>
    <col min="4129" max="4129" width="22.28515625" customWidth="1"/>
    <col min="4137" max="4137" width="9.5703125" customWidth="1"/>
    <col min="4366" max="4366" width="5.7109375" customWidth="1"/>
    <col min="4367" max="4368" width="5.140625" customWidth="1"/>
    <col min="4369" max="4369" width="66.28515625" customWidth="1"/>
    <col min="4370" max="4370" width="15.42578125" customWidth="1"/>
    <col min="4371" max="4371" width="10" bestFit="1" customWidth="1"/>
    <col min="4372" max="4372" width="9.7109375" bestFit="1" customWidth="1"/>
    <col min="4373" max="4373" width="7.5703125" bestFit="1" customWidth="1"/>
    <col min="4374" max="4374" width="10.140625" customWidth="1"/>
    <col min="4375" max="4375" width="12.42578125" bestFit="1" customWidth="1"/>
    <col min="4376" max="4376" width="10" customWidth="1"/>
    <col min="4377" max="4377" width="9" bestFit="1" customWidth="1"/>
    <col min="4378" max="4378" width="11" bestFit="1" customWidth="1"/>
    <col min="4379" max="4379" width="12.85546875" bestFit="1" customWidth="1"/>
    <col min="4380" max="4380" width="11" bestFit="1" customWidth="1"/>
    <col min="4381" max="4381" width="12" bestFit="1" customWidth="1"/>
    <col min="4382" max="4382" width="11.140625" bestFit="1" customWidth="1"/>
    <col min="4383" max="4383" width="1.42578125" customWidth="1"/>
    <col min="4384" max="4384" width="8.42578125" customWidth="1"/>
    <col min="4385" max="4385" width="22.28515625" customWidth="1"/>
    <col min="4393" max="4393" width="9.5703125" customWidth="1"/>
    <col min="4622" max="4622" width="5.7109375" customWidth="1"/>
    <col min="4623" max="4624" width="5.140625" customWidth="1"/>
    <col min="4625" max="4625" width="66.28515625" customWidth="1"/>
    <col min="4626" max="4626" width="15.42578125" customWidth="1"/>
    <col min="4627" max="4627" width="10" bestFit="1" customWidth="1"/>
    <col min="4628" max="4628" width="9.7109375" bestFit="1" customWidth="1"/>
    <col min="4629" max="4629" width="7.5703125" bestFit="1" customWidth="1"/>
    <col min="4630" max="4630" width="10.140625" customWidth="1"/>
    <col min="4631" max="4631" width="12.42578125" bestFit="1" customWidth="1"/>
    <col min="4632" max="4632" width="10" customWidth="1"/>
    <col min="4633" max="4633" width="9" bestFit="1" customWidth="1"/>
    <col min="4634" max="4634" width="11" bestFit="1" customWidth="1"/>
    <col min="4635" max="4635" width="12.85546875" bestFit="1" customWidth="1"/>
    <col min="4636" max="4636" width="11" bestFit="1" customWidth="1"/>
    <col min="4637" max="4637" width="12" bestFit="1" customWidth="1"/>
    <col min="4638" max="4638" width="11.140625" bestFit="1" customWidth="1"/>
    <col min="4639" max="4639" width="1.42578125" customWidth="1"/>
    <col min="4640" max="4640" width="8.42578125" customWidth="1"/>
    <col min="4641" max="4641" width="22.28515625" customWidth="1"/>
    <col min="4649" max="4649" width="9.5703125" customWidth="1"/>
    <col min="4878" max="4878" width="5.7109375" customWidth="1"/>
    <col min="4879" max="4880" width="5.140625" customWidth="1"/>
    <col min="4881" max="4881" width="66.28515625" customWidth="1"/>
    <col min="4882" max="4882" width="15.42578125" customWidth="1"/>
    <col min="4883" max="4883" width="10" bestFit="1" customWidth="1"/>
    <col min="4884" max="4884" width="9.7109375" bestFit="1" customWidth="1"/>
    <col min="4885" max="4885" width="7.5703125" bestFit="1" customWidth="1"/>
    <col min="4886" max="4886" width="10.140625" customWidth="1"/>
    <col min="4887" max="4887" width="12.42578125" bestFit="1" customWidth="1"/>
    <col min="4888" max="4888" width="10" customWidth="1"/>
    <col min="4889" max="4889" width="9" bestFit="1" customWidth="1"/>
    <col min="4890" max="4890" width="11" bestFit="1" customWidth="1"/>
    <col min="4891" max="4891" width="12.85546875" bestFit="1" customWidth="1"/>
    <col min="4892" max="4892" width="11" bestFit="1" customWidth="1"/>
    <col min="4893" max="4893" width="12" bestFit="1" customWidth="1"/>
    <col min="4894" max="4894" width="11.140625" bestFit="1" customWidth="1"/>
    <col min="4895" max="4895" width="1.42578125" customWidth="1"/>
    <col min="4896" max="4896" width="8.42578125" customWidth="1"/>
    <col min="4897" max="4897" width="22.28515625" customWidth="1"/>
    <col min="4905" max="4905" width="9.5703125" customWidth="1"/>
    <col min="5134" max="5134" width="5.7109375" customWidth="1"/>
    <col min="5135" max="5136" width="5.140625" customWidth="1"/>
    <col min="5137" max="5137" width="66.28515625" customWidth="1"/>
    <col min="5138" max="5138" width="15.42578125" customWidth="1"/>
    <col min="5139" max="5139" width="10" bestFit="1" customWidth="1"/>
    <col min="5140" max="5140" width="9.7109375" bestFit="1" customWidth="1"/>
    <col min="5141" max="5141" width="7.5703125" bestFit="1" customWidth="1"/>
    <col min="5142" max="5142" width="10.140625" customWidth="1"/>
    <col min="5143" max="5143" width="12.42578125" bestFit="1" customWidth="1"/>
    <col min="5144" max="5144" width="10" customWidth="1"/>
    <col min="5145" max="5145" width="9" bestFit="1" customWidth="1"/>
    <col min="5146" max="5146" width="11" bestFit="1" customWidth="1"/>
    <col min="5147" max="5147" width="12.85546875" bestFit="1" customWidth="1"/>
    <col min="5148" max="5148" width="11" bestFit="1" customWidth="1"/>
    <col min="5149" max="5149" width="12" bestFit="1" customWidth="1"/>
    <col min="5150" max="5150" width="11.140625" bestFit="1" customWidth="1"/>
    <col min="5151" max="5151" width="1.42578125" customWidth="1"/>
    <col min="5152" max="5152" width="8.42578125" customWidth="1"/>
    <col min="5153" max="5153" width="22.28515625" customWidth="1"/>
    <col min="5161" max="5161" width="9.5703125" customWidth="1"/>
    <col min="5390" max="5390" width="5.7109375" customWidth="1"/>
    <col min="5391" max="5392" width="5.140625" customWidth="1"/>
    <col min="5393" max="5393" width="66.28515625" customWidth="1"/>
    <col min="5394" max="5394" width="15.42578125" customWidth="1"/>
    <col min="5395" max="5395" width="10" bestFit="1" customWidth="1"/>
    <col min="5396" max="5396" width="9.7109375" bestFit="1" customWidth="1"/>
    <col min="5397" max="5397" width="7.5703125" bestFit="1" customWidth="1"/>
    <col min="5398" max="5398" width="10.140625" customWidth="1"/>
    <col min="5399" max="5399" width="12.42578125" bestFit="1" customWidth="1"/>
    <col min="5400" max="5400" width="10" customWidth="1"/>
    <col min="5401" max="5401" width="9" bestFit="1" customWidth="1"/>
    <col min="5402" max="5402" width="11" bestFit="1" customWidth="1"/>
    <col min="5403" max="5403" width="12.85546875" bestFit="1" customWidth="1"/>
    <col min="5404" max="5404" width="11" bestFit="1" customWidth="1"/>
    <col min="5405" max="5405" width="12" bestFit="1" customWidth="1"/>
    <col min="5406" max="5406" width="11.140625" bestFit="1" customWidth="1"/>
    <col min="5407" max="5407" width="1.42578125" customWidth="1"/>
    <col min="5408" max="5408" width="8.42578125" customWidth="1"/>
    <col min="5409" max="5409" width="22.28515625" customWidth="1"/>
    <col min="5417" max="5417" width="9.5703125" customWidth="1"/>
    <col min="5646" max="5646" width="5.7109375" customWidth="1"/>
    <col min="5647" max="5648" width="5.140625" customWidth="1"/>
    <col min="5649" max="5649" width="66.28515625" customWidth="1"/>
    <col min="5650" max="5650" width="15.42578125" customWidth="1"/>
    <col min="5651" max="5651" width="10" bestFit="1" customWidth="1"/>
    <col min="5652" max="5652" width="9.7109375" bestFit="1" customWidth="1"/>
    <col min="5653" max="5653" width="7.5703125" bestFit="1" customWidth="1"/>
    <col min="5654" max="5654" width="10.140625" customWidth="1"/>
    <col min="5655" max="5655" width="12.42578125" bestFit="1" customWidth="1"/>
    <col min="5656" max="5656" width="10" customWidth="1"/>
    <col min="5657" max="5657" width="9" bestFit="1" customWidth="1"/>
    <col min="5658" max="5658" width="11" bestFit="1" customWidth="1"/>
    <col min="5659" max="5659" width="12.85546875" bestFit="1" customWidth="1"/>
    <col min="5660" max="5660" width="11" bestFit="1" customWidth="1"/>
    <col min="5661" max="5661" width="12" bestFit="1" customWidth="1"/>
    <col min="5662" max="5662" width="11.140625" bestFit="1" customWidth="1"/>
    <col min="5663" max="5663" width="1.42578125" customWidth="1"/>
    <col min="5664" max="5664" width="8.42578125" customWidth="1"/>
    <col min="5665" max="5665" width="22.28515625" customWidth="1"/>
    <col min="5673" max="5673" width="9.5703125" customWidth="1"/>
    <col min="5902" max="5902" width="5.7109375" customWidth="1"/>
    <col min="5903" max="5904" width="5.140625" customWidth="1"/>
    <col min="5905" max="5905" width="66.28515625" customWidth="1"/>
    <col min="5906" max="5906" width="15.42578125" customWidth="1"/>
    <col min="5907" max="5907" width="10" bestFit="1" customWidth="1"/>
    <col min="5908" max="5908" width="9.7109375" bestFit="1" customWidth="1"/>
    <col min="5909" max="5909" width="7.5703125" bestFit="1" customWidth="1"/>
    <col min="5910" max="5910" width="10.140625" customWidth="1"/>
    <col min="5911" max="5911" width="12.42578125" bestFit="1" customWidth="1"/>
    <col min="5912" max="5912" width="10" customWidth="1"/>
    <col min="5913" max="5913" width="9" bestFit="1" customWidth="1"/>
    <col min="5914" max="5914" width="11" bestFit="1" customWidth="1"/>
    <col min="5915" max="5915" width="12.85546875" bestFit="1" customWidth="1"/>
    <col min="5916" max="5916" width="11" bestFit="1" customWidth="1"/>
    <col min="5917" max="5917" width="12" bestFit="1" customWidth="1"/>
    <col min="5918" max="5918" width="11.140625" bestFit="1" customWidth="1"/>
    <col min="5919" max="5919" width="1.42578125" customWidth="1"/>
    <col min="5920" max="5920" width="8.42578125" customWidth="1"/>
    <col min="5921" max="5921" width="22.28515625" customWidth="1"/>
    <col min="5929" max="5929" width="9.5703125" customWidth="1"/>
    <col min="6158" max="6158" width="5.7109375" customWidth="1"/>
    <col min="6159" max="6160" width="5.140625" customWidth="1"/>
    <col min="6161" max="6161" width="66.28515625" customWidth="1"/>
    <col min="6162" max="6162" width="15.42578125" customWidth="1"/>
    <col min="6163" max="6163" width="10" bestFit="1" customWidth="1"/>
    <col min="6164" max="6164" width="9.7109375" bestFit="1" customWidth="1"/>
    <col min="6165" max="6165" width="7.5703125" bestFit="1" customWidth="1"/>
    <col min="6166" max="6166" width="10.140625" customWidth="1"/>
    <col min="6167" max="6167" width="12.42578125" bestFit="1" customWidth="1"/>
    <col min="6168" max="6168" width="10" customWidth="1"/>
    <col min="6169" max="6169" width="9" bestFit="1" customWidth="1"/>
    <col min="6170" max="6170" width="11" bestFit="1" customWidth="1"/>
    <col min="6171" max="6171" width="12.85546875" bestFit="1" customWidth="1"/>
    <col min="6172" max="6172" width="11" bestFit="1" customWidth="1"/>
    <col min="6173" max="6173" width="12" bestFit="1" customWidth="1"/>
    <col min="6174" max="6174" width="11.140625" bestFit="1" customWidth="1"/>
    <col min="6175" max="6175" width="1.42578125" customWidth="1"/>
    <col min="6176" max="6176" width="8.42578125" customWidth="1"/>
    <col min="6177" max="6177" width="22.28515625" customWidth="1"/>
    <col min="6185" max="6185" width="9.5703125" customWidth="1"/>
    <col min="6414" max="6414" width="5.7109375" customWidth="1"/>
    <col min="6415" max="6416" width="5.140625" customWidth="1"/>
    <col min="6417" max="6417" width="66.28515625" customWidth="1"/>
    <col min="6418" max="6418" width="15.42578125" customWidth="1"/>
    <col min="6419" max="6419" width="10" bestFit="1" customWidth="1"/>
    <col min="6420" max="6420" width="9.7109375" bestFit="1" customWidth="1"/>
    <col min="6421" max="6421" width="7.5703125" bestFit="1" customWidth="1"/>
    <col min="6422" max="6422" width="10.140625" customWidth="1"/>
    <col min="6423" max="6423" width="12.42578125" bestFit="1" customWidth="1"/>
    <col min="6424" max="6424" width="10" customWidth="1"/>
    <col min="6425" max="6425" width="9" bestFit="1" customWidth="1"/>
    <col min="6426" max="6426" width="11" bestFit="1" customWidth="1"/>
    <col min="6427" max="6427" width="12.85546875" bestFit="1" customWidth="1"/>
    <col min="6428" max="6428" width="11" bestFit="1" customWidth="1"/>
    <col min="6429" max="6429" width="12" bestFit="1" customWidth="1"/>
    <col min="6430" max="6430" width="11.140625" bestFit="1" customWidth="1"/>
    <col min="6431" max="6431" width="1.42578125" customWidth="1"/>
    <col min="6432" max="6432" width="8.42578125" customWidth="1"/>
    <col min="6433" max="6433" width="22.28515625" customWidth="1"/>
    <col min="6441" max="6441" width="9.5703125" customWidth="1"/>
    <col min="6670" max="6670" width="5.7109375" customWidth="1"/>
    <col min="6671" max="6672" width="5.140625" customWidth="1"/>
    <col min="6673" max="6673" width="66.28515625" customWidth="1"/>
    <col min="6674" max="6674" width="15.42578125" customWidth="1"/>
    <col min="6675" max="6675" width="10" bestFit="1" customWidth="1"/>
    <col min="6676" max="6676" width="9.7109375" bestFit="1" customWidth="1"/>
    <col min="6677" max="6677" width="7.5703125" bestFit="1" customWidth="1"/>
    <col min="6678" max="6678" width="10.140625" customWidth="1"/>
    <col min="6679" max="6679" width="12.42578125" bestFit="1" customWidth="1"/>
    <col min="6680" max="6680" width="10" customWidth="1"/>
    <col min="6681" max="6681" width="9" bestFit="1" customWidth="1"/>
    <col min="6682" max="6682" width="11" bestFit="1" customWidth="1"/>
    <col min="6683" max="6683" width="12.85546875" bestFit="1" customWidth="1"/>
    <col min="6684" max="6684" width="11" bestFit="1" customWidth="1"/>
    <col min="6685" max="6685" width="12" bestFit="1" customWidth="1"/>
    <col min="6686" max="6686" width="11.140625" bestFit="1" customWidth="1"/>
    <col min="6687" max="6687" width="1.42578125" customWidth="1"/>
    <col min="6688" max="6688" width="8.42578125" customWidth="1"/>
    <col min="6689" max="6689" width="22.28515625" customWidth="1"/>
    <col min="6697" max="6697" width="9.5703125" customWidth="1"/>
    <col min="6926" max="6926" width="5.7109375" customWidth="1"/>
    <col min="6927" max="6928" width="5.140625" customWidth="1"/>
    <col min="6929" max="6929" width="66.28515625" customWidth="1"/>
    <col min="6930" max="6930" width="15.42578125" customWidth="1"/>
    <col min="6931" max="6931" width="10" bestFit="1" customWidth="1"/>
    <col min="6932" max="6932" width="9.7109375" bestFit="1" customWidth="1"/>
    <col min="6933" max="6933" width="7.5703125" bestFit="1" customWidth="1"/>
    <col min="6934" max="6934" width="10.140625" customWidth="1"/>
    <col min="6935" max="6935" width="12.42578125" bestFit="1" customWidth="1"/>
    <col min="6936" max="6936" width="10" customWidth="1"/>
    <col min="6937" max="6937" width="9" bestFit="1" customWidth="1"/>
    <col min="6938" max="6938" width="11" bestFit="1" customWidth="1"/>
    <col min="6939" max="6939" width="12.85546875" bestFit="1" customWidth="1"/>
    <col min="6940" max="6940" width="11" bestFit="1" customWidth="1"/>
    <col min="6941" max="6941" width="12" bestFit="1" customWidth="1"/>
    <col min="6942" max="6942" width="11.140625" bestFit="1" customWidth="1"/>
    <col min="6943" max="6943" width="1.42578125" customWidth="1"/>
    <col min="6944" max="6944" width="8.42578125" customWidth="1"/>
    <col min="6945" max="6945" width="22.28515625" customWidth="1"/>
    <col min="6953" max="6953" width="9.5703125" customWidth="1"/>
    <col min="7182" max="7182" width="5.7109375" customWidth="1"/>
    <col min="7183" max="7184" width="5.140625" customWidth="1"/>
    <col min="7185" max="7185" width="66.28515625" customWidth="1"/>
    <col min="7186" max="7186" width="15.42578125" customWidth="1"/>
    <col min="7187" max="7187" width="10" bestFit="1" customWidth="1"/>
    <col min="7188" max="7188" width="9.7109375" bestFit="1" customWidth="1"/>
    <col min="7189" max="7189" width="7.5703125" bestFit="1" customWidth="1"/>
    <col min="7190" max="7190" width="10.140625" customWidth="1"/>
    <col min="7191" max="7191" width="12.42578125" bestFit="1" customWidth="1"/>
    <col min="7192" max="7192" width="10" customWidth="1"/>
    <col min="7193" max="7193" width="9" bestFit="1" customWidth="1"/>
    <col min="7194" max="7194" width="11" bestFit="1" customWidth="1"/>
    <col min="7195" max="7195" width="12.85546875" bestFit="1" customWidth="1"/>
    <col min="7196" max="7196" width="11" bestFit="1" customWidth="1"/>
    <col min="7197" max="7197" width="12" bestFit="1" customWidth="1"/>
    <col min="7198" max="7198" width="11.140625" bestFit="1" customWidth="1"/>
    <col min="7199" max="7199" width="1.42578125" customWidth="1"/>
    <col min="7200" max="7200" width="8.42578125" customWidth="1"/>
    <col min="7201" max="7201" width="22.28515625" customWidth="1"/>
    <col min="7209" max="7209" width="9.5703125" customWidth="1"/>
    <col min="7438" max="7438" width="5.7109375" customWidth="1"/>
    <col min="7439" max="7440" width="5.140625" customWidth="1"/>
    <col min="7441" max="7441" width="66.28515625" customWidth="1"/>
    <col min="7442" max="7442" width="15.42578125" customWidth="1"/>
    <col min="7443" max="7443" width="10" bestFit="1" customWidth="1"/>
    <col min="7444" max="7444" width="9.7109375" bestFit="1" customWidth="1"/>
    <col min="7445" max="7445" width="7.5703125" bestFit="1" customWidth="1"/>
    <col min="7446" max="7446" width="10.140625" customWidth="1"/>
    <col min="7447" max="7447" width="12.42578125" bestFit="1" customWidth="1"/>
    <col min="7448" max="7448" width="10" customWidth="1"/>
    <col min="7449" max="7449" width="9" bestFit="1" customWidth="1"/>
    <col min="7450" max="7450" width="11" bestFit="1" customWidth="1"/>
    <col min="7451" max="7451" width="12.85546875" bestFit="1" customWidth="1"/>
    <col min="7452" max="7452" width="11" bestFit="1" customWidth="1"/>
    <col min="7453" max="7453" width="12" bestFit="1" customWidth="1"/>
    <col min="7454" max="7454" width="11.140625" bestFit="1" customWidth="1"/>
    <col min="7455" max="7455" width="1.42578125" customWidth="1"/>
    <col min="7456" max="7456" width="8.42578125" customWidth="1"/>
    <col min="7457" max="7457" width="22.28515625" customWidth="1"/>
    <col min="7465" max="7465" width="9.5703125" customWidth="1"/>
    <col min="7694" max="7694" width="5.7109375" customWidth="1"/>
    <col min="7695" max="7696" width="5.140625" customWidth="1"/>
    <col min="7697" max="7697" width="66.28515625" customWidth="1"/>
    <col min="7698" max="7698" width="15.42578125" customWidth="1"/>
    <col min="7699" max="7699" width="10" bestFit="1" customWidth="1"/>
    <col min="7700" max="7700" width="9.7109375" bestFit="1" customWidth="1"/>
    <col min="7701" max="7701" width="7.5703125" bestFit="1" customWidth="1"/>
    <col min="7702" max="7702" width="10.140625" customWidth="1"/>
    <col min="7703" max="7703" width="12.42578125" bestFit="1" customWidth="1"/>
    <col min="7704" max="7704" width="10" customWidth="1"/>
    <col min="7705" max="7705" width="9" bestFit="1" customWidth="1"/>
    <col min="7706" max="7706" width="11" bestFit="1" customWidth="1"/>
    <col min="7707" max="7707" width="12.85546875" bestFit="1" customWidth="1"/>
    <col min="7708" max="7708" width="11" bestFit="1" customWidth="1"/>
    <col min="7709" max="7709" width="12" bestFit="1" customWidth="1"/>
    <col min="7710" max="7710" width="11.140625" bestFit="1" customWidth="1"/>
    <col min="7711" max="7711" width="1.42578125" customWidth="1"/>
    <col min="7712" max="7712" width="8.42578125" customWidth="1"/>
    <col min="7713" max="7713" width="22.28515625" customWidth="1"/>
    <col min="7721" max="7721" width="9.5703125" customWidth="1"/>
    <col min="7950" max="7950" width="5.7109375" customWidth="1"/>
    <col min="7951" max="7952" width="5.140625" customWidth="1"/>
    <col min="7953" max="7953" width="66.28515625" customWidth="1"/>
    <col min="7954" max="7954" width="15.42578125" customWidth="1"/>
    <col min="7955" max="7955" width="10" bestFit="1" customWidth="1"/>
    <col min="7956" max="7956" width="9.7109375" bestFit="1" customWidth="1"/>
    <col min="7957" max="7957" width="7.5703125" bestFit="1" customWidth="1"/>
    <col min="7958" max="7958" width="10.140625" customWidth="1"/>
    <col min="7959" max="7959" width="12.42578125" bestFit="1" customWidth="1"/>
    <col min="7960" max="7960" width="10" customWidth="1"/>
    <col min="7961" max="7961" width="9" bestFit="1" customWidth="1"/>
    <col min="7962" max="7962" width="11" bestFit="1" customWidth="1"/>
    <col min="7963" max="7963" width="12.85546875" bestFit="1" customWidth="1"/>
    <col min="7964" max="7964" width="11" bestFit="1" customWidth="1"/>
    <col min="7965" max="7965" width="12" bestFit="1" customWidth="1"/>
    <col min="7966" max="7966" width="11.140625" bestFit="1" customWidth="1"/>
    <col min="7967" max="7967" width="1.42578125" customWidth="1"/>
    <col min="7968" max="7968" width="8.42578125" customWidth="1"/>
    <col min="7969" max="7969" width="22.28515625" customWidth="1"/>
    <col min="7977" max="7977" width="9.5703125" customWidth="1"/>
    <col min="8206" max="8206" width="5.7109375" customWidth="1"/>
    <col min="8207" max="8208" width="5.140625" customWidth="1"/>
    <col min="8209" max="8209" width="66.28515625" customWidth="1"/>
    <col min="8210" max="8210" width="15.42578125" customWidth="1"/>
    <col min="8211" max="8211" width="10" bestFit="1" customWidth="1"/>
    <col min="8212" max="8212" width="9.7109375" bestFit="1" customWidth="1"/>
    <col min="8213" max="8213" width="7.5703125" bestFit="1" customWidth="1"/>
    <col min="8214" max="8214" width="10.140625" customWidth="1"/>
    <col min="8215" max="8215" width="12.42578125" bestFit="1" customWidth="1"/>
    <col min="8216" max="8216" width="10" customWidth="1"/>
    <col min="8217" max="8217" width="9" bestFit="1" customWidth="1"/>
    <col min="8218" max="8218" width="11" bestFit="1" customWidth="1"/>
    <col min="8219" max="8219" width="12.85546875" bestFit="1" customWidth="1"/>
    <col min="8220" max="8220" width="11" bestFit="1" customWidth="1"/>
    <col min="8221" max="8221" width="12" bestFit="1" customWidth="1"/>
    <col min="8222" max="8222" width="11.140625" bestFit="1" customWidth="1"/>
    <col min="8223" max="8223" width="1.42578125" customWidth="1"/>
    <col min="8224" max="8224" width="8.42578125" customWidth="1"/>
    <col min="8225" max="8225" width="22.28515625" customWidth="1"/>
    <col min="8233" max="8233" width="9.5703125" customWidth="1"/>
    <col min="8462" max="8462" width="5.7109375" customWidth="1"/>
    <col min="8463" max="8464" width="5.140625" customWidth="1"/>
    <col min="8465" max="8465" width="66.28515625" customWidth="1"/>
    <col min="8466" max="8466" width="15.42578125" customWidth="1"/>
    <col min="8467" max="8467" width="10" bestFit="1" customWidth="1"/>
    <col min="8468" max="8468" width="9.7109375" bestFit="1" customWidth="1"/>
    <col min="8469" max="8469" width="7.5703125" bestFit="1" customWidth="1"/>
    <col min="8470" max="8470" width="10.140625" customWidth="1"/>
    <col min="8471" max="8471" width="12.42578125" bestFit="1" customWidth="1"/>
    <col min="8472" max="8472" width="10" customWidth="1"/>
    <col min="8473" max="8473" width="9" bestFit="1" customWidth="1"/>
    <col min="8474" max="8474" width="11" bestFit="1" customWidth="1"/>
    <col min="8475" max="8475" width="12.85546875" bestFit="1" customWidth="1"/>
    <col min="8476" max="8476" width="11" bestFit="1" customWidth="1"/>
    <col min="8477" max="8477" width="12" bestFit="1" customWidth="1"/>
    <col min="8478" max="8478" width="11.140625" bestFit="1" customWidth="1"/>
    <col min="8479" max="8479" width="1.42578125" customWidth="1"/>
    <col min="8480" max="8480" width="8.42578125" customWidth="1"/>
    <col min="8481" max="8481" width="22.28515625" customWidth="1"/>
    <col min="8489" max="8489" width="9.5703125" customWidth="1"/>
    <col min="8718" max="8718" width="5.7109375" customWidth="1"/>
    <col min="8719" max="8720" width="5.140625" customWidth="1"/>
    <col min="8721" max="8721" width="66.28515625" customWidth="1"/>
    <col min="8722" max="8722" width="15.42578125" customWidth="1"/>
    <col min="8723" max="8723" width="10" bestFit="1" customWidth="1"/>
    <col min="8724" max="8724" width="9.7109375" bestFit="1" customWidth="1"/>
    <col min="8725" max="8725" width="7.5703125" bestFit="1" customWidth="1"/>
    <col min="8726" max="8726" width="10.140625" customWidth="1"/>
    <col min="8727" max="8727" width="12.42578125" bestFit="1" customWidth="1"/>
    <col min="8728" max="8728" width="10" customWidth="1"/>
    <col min="8729" max="8729" width="9" bestFit="1" customWidth="1"/>
    <col min="8730" max="8730" width="11" bestFit="1" customWidth="1"/>
    <col min="8731" max="8731" width="12.85546875" bestFit="1" customWidth="1"/>
    <col min="8732" max="8732" width="11" bestFit="1" customWidth="1"/>
    <col min="8733" max="8733" width="12" bestFit="1" customWidth="1"/>
    <col min="8734" max="8734" width="11.140625" bestFit="1" customWidth="1"/>
    <col min="8735" max="8735" width="1.42578125" customWidth="1"/>
    <col min="8736" max="8736" width="8.42578125" customWidth="1"/>
    <col min="8737" max="8737" width="22.28515625" customWidth="1"/>
    <col min="8745" max="8745" width="9.5703125" customWidth="1"/>
    <col min="8974" max="8974" width="5.7109375" customWidth="1"/>
    <col min="8975" max="8976" width="5.140625" customWidth="1"/>
    <col min="8977" max="8977" width="66.28515625" customWidth="1"/>
    <col min="8978" max="8978" width="15.42578125" customWidth="1"/>
    <col min="8979" max="8979" width="10" bestFit="1" customWidth="1"/>
    <col min="8980" max="8980" width="9.7109375" bestFit="1" customWidth="1"/>
    <col min="8981" max="8981" width="7.5703125" bestFit="1" customWidth="1"/>
    <col min="8982" max="8982" width="10.140625" customWidth="1"/>
    <col min="8983" max="8983" width="12.42578125" bestFit="1" customWidth="1"/>
    <col min="8984" max="8984" width="10" customWidth="1"/>
    <col min="8985" max="8985" width="9" bestFit="1" customWidth="1"/>
    <col min="8986" max="8986" width="11" bestFit="1" customWidth="1"/>
    <col min="8987" max="8987" width="12.85546875" bestFit="1" customWidth="1"/>
    <col min="8988" max="8988" width="11" bestFit="1" customWidth="1"/>
    <col min="8989" max="8989" width="12" bestFit="1" customWidth="1"/>
    <col min="8990" max="8990" width="11.140625" bestFit="1" customWidth="1"/>
    <col min="8991" max="8991" width="1.42578125" customWidth="1"/>
    <col min="8992" max="8992" width="8.42578125" customWidth="1"/>
    <col min="8993" max="8993" width="22.28515625" customWidth="1"/>
    <col min="9001" max="9001" width="9.5703125" customWidth="1"/>
    <col min="9230" max="9230" width="5.7109375" customWidth="1"/>
    <col min="9231" max="9232" width="5.140625" customWidth="1"/>
    <col min="9233" max="9233" width="66.28515625" customWidth="1"/>
    <col min="9234" max="9234" width="15.42578125" customWidth="1"/>
    <col min="9235" max="9235" width="10" bestFit="1" customWidth="1"/>
    <col min="9236" max="9236" width="9.7109375" bestFit="1" customWidth="1"/>
    <col min="9237" max="9237" width="7.5703125" bestFit="1" customWidth="1"/>
    <col min="9238" max="9238" width="10.140625" customWidth="1"/>
    <col min="9239" max="9239" width="12.42578125" bestFit="1" customWidth="1"/>
    <col min="9240" max="9240" width="10" customWidth="1"/>
    <col min="9241" max="9241" width="9" bestFit="1" customWidth="1"/>
    <col min="9242" max="9242" width="11" bestFit="1" customWidth="1"/>
    <col min="9243" max="9243" width="12.85546875" bestFit="1" customWidth="1"/>
    <col min="9244" max="9244" width="11" bestFit="1" customWidth="1"/>
    <col min="9245" max="9245" width="12" bestFit="1" customWidth="1"/>
    <col min="9246" max="9246" width="11.140625" bestFit="1" customWidth="1"/>
    <col min="9247" max="9247" width="1.42578125" customWidth="1"/>
    <col min="9248" max="9248" width="8.42578125" customWidth="1"/>
    <col min="9249" max="9249" width="22.28515625" customWidth="1"/>
    <col min="9257" max="9257" width="9.5703125" customWidth="1"/>
    <col min="9486" max="9486" width="5.7109375" customWidth="1"/>
    <col min="9487" max="9488" width="5.140625" customWidth="1"/>
    <col min="9489" max="9489" width="66.28515625" customWidth="1"/>
    <col min="9490" max="9490" width="15.42578125" customWidth="1"/>
    <col min="9491" max="9491" width="10" bestFit="1" customWidth="1"/>
    <col min="9492" max="9492" width="9.7109375" bestFit="1" customWidth="1"/>
    <col min="9493" max="9493" width="7.5703125" bestFit="1" customWidth="1"/>
    <col min="9494" max="9494" width="10.140625" customWidth="1"/>
    <col min="9495" max="9495" width="12.42578125" bestFit="1" customWidth="1"/>
    <col min="9496" max="9496" width="10" customWidth="1"/>
    <col min="9497" max="9497" width="9" bestFit="1" customWidth="1"/>
    <col min="9498" max="9498" width="11" bestFit="1" customWidth="1"/>
    <col min="9499" max="9499" width="12.85546875" bestFit="1" customWidth="1"/>
    <col min="9500" max="9500" width="11" bestFit="1" customWidth="1"/>
    <col min="9501" max="9501" width="12" bestFit="1" customWidth="1"/>
    <col min="9502" max="9502" width="11.140625" bestFit="1" customWidth="1"/>
    <col min="9503" max="9503" width="1.42578125" customWidth="1"/>
    <col min="9504" max="9504" width="8.42578125" customWidth="1"/>
    <col min="9505" max="9505" width="22.28515625" customWidth="1"/>
    <col min="9513" max="9513" width="9.5703125" customWidth="1"/>
    <col min="9742" max="9742" width="5.7109375" customWidth="1"/>
    <col min="9743" max="9744" width="5.140625" customWidth="1"/>
    <col min="9745" max="9745" width="66.28515625" customWidth="1"/>
    <col min="9746" max="9746" width="15.42578125" customWidth="1"/>
    <col min="9747" max="9747" width="10" bestFit="1" customWidth="1"/>
    <col min="9748" max="9748" width="9.7109375" bestFit="1" customWidth="1"/>
    <col min="9749" max="9749" width="7.5703125" bestFit="1" customWidth="1"/>
    <col min="9750" max="9750" width="10.140625" customWidth="1"/>
    <col min="9751" max="9751" width="12.42578125" bestFit="1" customWidth="1"/>
    <col min="9752" max="9752" width="10" customWidth="1"/>
    <col min="9753" max="9753" width="9" bestFit="1" customWidth="1"/>
    <col min="9754" max="9754" width="11" bestFit="1" customWidth="1"/>
    <col min="9755" max="9755" width="12.85546875" bestFit="1" customWidth="1"/>
    <col min="9756" max="9756" width="11" bestFit="1" customWidth="1"/>
    <col min="9757" max="9757" width="12" bestFit="1" customWidth="1"/>
    <col min="9758" max="9758" width="11.140625" bestFit="1" customWidth="1"/>
    <col min="9759" max="9759" width="1.42578125" customWidth="1"/>
    <col min="9760" max="9760" width="8.42578125" customWidth="1"/>
    <col min="9761" max="9761" width="22.28515625" customWidth="1"/>
    <col min="9769" max="9769" width="9.5703125" customWidth="1"/>
    <col min="9998" max="9998" width="5.7109375" customWidth="1"/>
    <col min="9999" max="10000" width="5.140625" customWidth="1"/>
    <col min="10001" max="10001" width="66.28515625" customWidth="1"/>
    <col min="10002" max="10002" width="15.42578125" customWidth="1"/>
    <col min="10003" max="10003" width="10" bestFit="1" customWidth="1"/>
    <col min="10004" max="10004" width="9.7109375" bestFit="1" customWidth="1"/>
    <col min="10005" max="10005" width="7.5703125" bestFit="1" customWidth="1"/>
    <col min="10006" max="10006" width="10.140625" customWidth="1"/>
    <col min="10007" max="10007" width="12.42578125" bestFit="1" customWidth="1"/>
    <col min="10008" max="10008" width="10" customWidth="1"/>
    <col min="10009" max="10009" width="9" bestFit="1" customWidth="1"/>
    <col min="10010" max="10010" width="11" bestFit="1" customWidth="1"/>
    <col min="10011" max="10011" width="12.85546875" bestFit="1" customWidth="1"/>
    <col min="10012" max="10012" width="11" bestFit="1" customWidth="1"/>
    <col min="10013" max="10013" width="12" bestFit="1" customWidth="1"/>
    <col min="10014" max="10014" width="11.140625" bestFit="1" customWidth="1"/>
    <col min="10015" max="10015" width="1.42578125" customWidth="1"/>
    <col min="10016" max="10016" width="8.42578125" customWidth="1"/>
    <col min="10017" max="10017" width="22.28515625" customWidth="1"/>
    <col min="10025" max="10025" width="9.5703125" customWidth="1"/>
    <col min="10254" max="10254" width="5.7109375" customWidth="1"/>
    <col min="10255" max="10256" width="5.140625" customWidth="1"/>
    <col min="10257" max="10257" width="66.28515625" customWidth="1"/>
    <col min="10258" max="10258" width="15.42578125" customWidth="1"/>
    <col min="10259" max="10259" width="10" bestFit="1" customWidth="1"/>
    <col min="10260" max="10260" width="9.7109375" bestFit="1" customWidth="1"/>
    <col min="10261" max="10261" width="7.5703125" bestFit="1" customWidth="1"/>
    <col min="10262" max="10262" width="10.140625" customWidth="1"/>
    <col min="10263" max="10263" width="12.42578125" bestFit="1" customWidth="1"/>
    <col min="10264" max="10264" width="10" customWidth="1"/>
    <col min="10265" max="10265" width="9" bestFit="1" customWidth="1"/>
    <col min="10266" max="10266" width="11" bestFit="1" customWidth="1"/>
    <col min="10267" max="10267" width="12.85546875" bestFit="1" customWidth="1"/>
    <col min="10268" max="10268" width="11" bestFit="1" customWidth="1"/>
    <col min="10269" max="10269" width="12" bestFit="1" customWidth="1"/>
    <col min="10270" max="10270" width="11.140625" bestFit="1" customWidth="1"/>
    <col min="10271" max="10271" width="1.42578125" customWidth="1"/>
    <col min="10272" max="10272" width="8.42578125" customWidth="1"/>
    <col min="10273" max="10273" width="22.28515625" customWidth="1"/>
    <col min="10281" max="10281" width="9.5703125" customWidth="1"/>
    <col min="10510" max="10510" width="5.7109375" customWidth="1"/>
    <col min="10511" max="10512" width="5.140625" customWidth="1"/>
    <col min="10513" max="10513" width="66.28515625" customWidth="1"/>
    <col min="10514" max="10514" width="15.42578125" customWidth="1"/>
    <col min="10515" max="10515" width="10" bestFit="1" customWidth="1"/>
    <col min="10516" max="10516" width="9.7109375" bestFit="1" customWidth="1"/>
    <col min="10517" max="10517" width="7.5703125" bestFit="1" customWidth="1"/>
    <col min="10518" max="10518" width="10.140625" customWidth="1"/>
    <col min="10519" max="10519" width="12.42578125" bestFit="1" customWidth="1"/>
    <col min="10520" max="10520" width="10" customWidth="1"/>
    <col min="10521" max="10521" width="9" bestFit="1" customWidth="1"/>
    <col min="10522" max="10522" width="11" bestFit="1" customWidth="1"/>
    <col min="10523" max="10523" width="12.85546875" bestFit="1" customWidth="1"/>
    <col min="10524" max="10524" width="11" bestFit="1" customWidth="1"/>
    <col min="10525" max="10525" width="12" bestFit="1" customWidth="1"/>
    <col min="10526" max="10526" width="11.140625" bestFit="1" customWidth="1"/>
    <col min="10527" max="10527" width="1.42578125" customWidth="1"/>
    <col min="10528" max="10528" width="8.42578125" customWidth="1"/>
    <col min="10529" max="10529" width="22.28515625" customWidth="1"/>
    <col min="10537" max="10537" width="9.5703125" customWidth="1"/>
    <col min="10766" max="10766" width="5.7109375" customWidth="1"/>
    <col min="10767" max="10768" width="5.140625" customWidth="1"/>
    <col min="10769" max="10769" width="66.28515625" customWidth="1"/>
    <col min="10770" max="10770" width="15.42578125" customWidth="1"/>
    <col min="10771" max="10771" width="10" bestFit="1" customWidth="1"/>
    <col min="10772" max="10772" width="9.7109375" bestFit="1" customWidth="1"/>
    <col min="10773" max="10773" width="7.5703125" bestFit="1" customWidth="1"/>
    <col min="10774" max="10774" width="10.140625" customWidth="1"/>
    <col min="10775" max="10775" width="12.42578125" bestFit="1" customWidth="1"/>
    <col min="10776" max="10776" width="10" customWidth="1"/>
    <col min="10777" max="10777" width="9" bestFit="1" customWidth="1"/>
    <col min="10778" max="10778" width="11" bestFit="1" customWidth="1"/>
    <col min="10779" max="10779" width="12.85546875" bestFit="1" customWidth="1"/>
    <col min="10780" max="10780" width="11" bestFit="1" customWidth="1"/>
    <col min="10781" max="10781" width="12" bestFit="1" customWidth="1"/>
    <col min="10782" max="10782" width="11.140625" bestFit="1" customWidth="1"/>
    <col min="10783" max="10783" width="1.42578125" customWidth="1"/>
    <col min="10784" max="10784" width="8.42578125" customWidth="1"/>
    <col min="10785" max="10785" width="22.28515625" customWidth="1"/>
    <col min="10793" max="10793" width="9.5703125" customWidth="1"/>
    <col min="11022" max="11022" width="5.7109375" customWidth="1"/>
    <col min="11023" max="11024" width="5.140625" customWidth="1"/>
    <col min="11025" max="11025" width="66.28515625" customWidth="1"/>
    <col min="11026" max="11026" width="15.42578125" customWidth="1"/>
    <col min="11027" max="11027" width="10" bestFit="1" customWidth="1"/>
    <col min="11028" max="11028" width="9.7109375" bestFit="1" customWidth="1"/>
    <col min="11029" max="11029" width="7.5703125" bestFit="1" customWidth="1"/>
    <col min="11030" max="11030" width="10.140625" customWidth="1"/>
    <col min="11031" max="11031" width="12.42578125" bestFit="1" customWidth="1"/>
    <col min="11032" max="11032" width="10" customWidth="1"/>
    <col min="11033" max="11033" width="9" bestFit="1" customWidth="1"/>
    <col min="11034" max="11034" width="11" bestFit="1" customWidth="1"/>
    <col min="11035" max="11035" width="12.85546875" bestFit="1" customWidth="1"/>
    <col min="11036" max="11036" width="11" bestFit="1" customWidth="1"/>
    <col min="11037" max="11037" width="12" bestFit="1" customWidth="1"/>
    <col min="11038" max="11038" width="11.140625" bestFit="1" customWidth="1"/>
    <col min="11039" max="11039" width="1.42578125" customWidth="1"/>
    <col min="11040" max="11040" width="8.42578125" customWidth="1"/>
    <col min="11041" max="11041" width="22.28515625" customWidth="1"/>
    <col min="11049" max="11049" width="9.5703125" customWidth="1"/>
    <col min="11278" max="11278" width="5.7109375" customWidth="1"/>
    <col min="11279" max="11280" width="5.140625" customWidth="1"/>
    <col min="11281" max="11281" width="66.28515625" customWidth="1"/>
    <col min="11282" max="11282" width="15.42578125" customWidth="1"/>
    <col min="11283" max="11283" width="10" bestFit="1" customWidth="1"/>
    <col min="11284" max="11284" width="9.7109375" bestFit="1" customWidth="1"/>
    <col min="11285" max="11285" width="7.5703125" bestFit="1" customWidth="1"/>
    <col min="11286" max="11286" width="10.140625" customWidth="1"/>
    <col min="11287" max="11287" width="12.42578125" bestFit="1" customWidth="1"/>
    <col min="11288" max="11288" width="10" customWidth="1"/>
    <col min="11289" max="11289" width="9" bestFit="1" customWidth="1"/>
    <col min="11290" max="11290" width="11" bestFit="1" customWidth="1"/>
    <col min="11291" max="11291" width="12.85546875" bestFit="1" customWidth="1"/>
    <col min="11292" max="11292" width="11" bestFit="1" customWidth="1"/>
    <col min="11293" max="11293" width="12" bestFit="1" customWidth="1"/>
    <col min="11294" max="11294" width="11.140625" bestFit="1" customWidth="1"/>
    <col min="11295" max="11295" width="1.42578125" customWidth="1"/>
    <col min="11296" max="11296" width="8.42578125" customWidth="1"/>
    <col min="11297" max="11297" width="22.28515625" customWidth="1"/>
    <col min="11305" max="11305" width="9.5703125" customWidth="1"/>
    <col min="11534" max="11534" width="5.7109375" customWidth="1"/>
    <col min="11535" max="11536" width="5.140625" customWidth="1"/>
    <col min="11537" max="11537" width="66.28515625" customWidth="1"/>
    <col min="11538" max="11538" width="15.42578125" customWidth="1"/>
    <col min="11539" max="11539" width="10" bestFit="1" customWidth="1"/>
    <col min="11540" max="11540" width="9.7109375" bestFit="1" customWidth="1"/>
    <col min="11541" max="11541" width="7.5703125" bestFit="1" customWidth="1"/>
    <col min="11542" max="11542" width="10.140625" customWidth="1"/>
    <col min="11543" max="11543" width="12.42578125" bestFit="1" customWidth="1"/>
    <col min="11544" max="11544" width="10" customWidth="1"/>
    <col min="11545" max="11545" width="9" bestFit="1" customWidth="1"/>
    <col min="11546" max="11546" width="11" bestFit="1" customWidth="1"/>
    <col min="11547" max="11547" width="12.85546875" bestFit="1" customWidth="1"/>
    <col min="11548" max="11548" width="11" bestFit="1" customWidth="1"/>
    <col min="11549" max="11549" width="12" bestFit="1" customWidth="1"/>
    <col min="11550" max="11550" width="11.140625" bestFit="1" customWidth="1"/>
    <col min="11551" max="11551" width="1.42578125" customWidth="1"/>
    <col min="11552" max="11552" width="8.42578125" customWidth="1"/>
    <col min="11553" max="11553" width="22.28515625" customWidth="1"/>
    <col min="11561" max="11561" width="9.5703125" customWidth="1"/>
    <col min="11790" max="11790" width="5.7109375" customWidth="1"/>
    <col min="11791" max="11792" width="5.140625" customWidth="1"/>
    <col min="11793" max="11793" width="66.28515625" customWidth="1"/>
    <col min="11794" max="11794" width="15.42578125" customWidth="1"/>
    <col min="11795" max="11795" width="10" bestFit="1" customWidth="1"/>
    <col min="11796" max="11796" width="9.7109375" bestFit="1" customWidth="1"/>
    <col min="11797" max="11797" width="7.5703125" bestFit="1" customWidth="1"/>
    <col min="11798" max="11798" width="10.140625" customWidth="1"/>
    <col min="11799" max="11799" width="12.42578125" bestFit="1" customWidth="1"/>
    <col min="11800" max="11800" width="10" customWidth="1"/>
    <col min="11801" max="11801" width="9" bestFit="1" customWidth="1"/>
    <col min="11802" max="11802" width="11" bestFit="1" customWidth="1"/>
    <col min="11803" max="11803" width="12.85546875" bestFit="1" customWidth="1"/>
    <col min="11804" max="11804" width="11" bestFit="1" customWidth="1"/>
    <col min="11805" max="11805" width="12" bestFit="1" customWidth="1"/>
    <col min="11806" max="11806" width="11.140625" bestFit="1" customWidth="1"/>
    <col min="11807" max="11807" width="1.42578125" customWidth="1"/>
    <col min="11808" max="11808" width="8.42578125" customWidth="1"/>
    <col min="11809" max="11809" width="22.28515625" customWidth="1"/>
    <col min="11817" max="11817" width="9.5703125" customWidth="1"/>
    <col min="12046" max="12046" width="5.7109375" customWidth="1"/>
    <col min="12047" max="12048" width="5.140625" customWidth="1"/>
    <col min="12049" max="12049" width="66.28515625" customWidth="1"/>
    <col min="12050" max="12050" width="15.42578125" customWidth="1"/>
    <col min="12051" max="12051" width="10" bestFit="1" customWidth="1"/>
    <col min="12052" max="12052" width="9.7109375" bestFit="1" customWidth="1"/>
    <col min="12053" max="12053" width="7.5703125" bestFit="1" customWidth="1"/>
    <col min="12054" max="12054" width="10.140625" customWidth="1"/>
    <col min="12055" max="12055" width="12.42578125" bestFit="1" customWidth="1"/>
    <col min="12056" max="12056" width="10" customWidth="1"/>
    <col min="12057" max="12057" width="9" bestFit="1" customWidth="1"/>
    <col min="12058" max="12058" width="11" bestFit="1" customWidth="1"/>
    <col min="12059" max="12059" width="12.85546875" bestFit="1" customWidth="1"/>
    <col min="12060" max="12060" width="11" bestFit="1" customWidth="1"/>
    <col min="12061" max="12061" width="12" bestFit="1" customWidth="1"/>
    <col min="12062" max="12062" width="11.140625" bestFit="1" customWidth="1"/>
    <col min="12063" max="12063" width="1.42578125" customWidth="1"/>
    <col min="12064" max="12064" width="8.42578125" customWidth="1"/>
    <col min="12065" max="12065" width="22.28515625" customWidth="1"/>
    <col min="12073" max="12073" width="9.5703125" customWidth="1"/>
    <col min="12302" max="12302" width="5.7109375" customWidth="1"/>
    <col min="12303" max="12304" width="5.140625" customWidth="1"/>
    <col min="12305" max="12305" width="66.28515625" customWidth="1"/>
    <col min="12306" max="12306" width="15.42578125" customWidth="1"/>
    <col min="12307" max="12307" width="10" bestFit="1" customWidth="1"/>
    <col min="12308" max="12308" width="9.7109375" bestFit="1" customWidth="1"/>
    <col min="12309" max="12309" width="7.5703125" bestFit="1" customWidth="1"/>
    <col min="12310" max="12310" width="10.140625" customWidth="1"/>
    <col min="12311" max="12311" width="12.42578125" bestFit="1" customWidth="1"/>
    <col min="12312" max="12312" width="10" customWidth="1"/>
    <col min="12313" max="12313" width="9" bestFit="1" customWidth="1"/>
    <col min="12314" max="12314" width="11" bestFit="1" customWidth="1"/>
    <col min="12315" max="12315" width="12.85546875" bestFit="1" customWidth="1"/>
    <col min="12316" max="12316" width="11" bestFit="1" customWidth="1"/>
    <col min="12317" max="12317" width="12" bestFit="1" customWidth="1"/>
    <col min="12318" max="12318" width="11.140625" bestFit="1" customWidth="1"/>
    <col min="12319" max="12319" width="1.42578125" customWidth="1"/>
    <col min="12320" max="12320" width="8.42578125" customWidth="1"/>
    <col min="12321" max="12321" width="22.28515625" customWidth="1"/>
    <col min="12329" max="12329" width="9.5703125" customWidth="1"/>
    <col min="12558" max="12558" width="5.7109375" customWidth="1"/>
    <col min="12559" max="12560" width="5.140625" customWidth="1"/>
    <col min="12561" max="12561" width="66.28515625" customWidth="1"/>
    <col min="12562" max="12562" width="15.42578125" customWidth="1"/>
    <col min="12563" max="12563" width="10" bestFit="1" customWidth="1"/>
    <col min="12564" max="12564" width="9.7109375" bestFit="1" customWidth="1"/>
    <col min="12565" max="12565" width="7.5703125" bestFit="1" customWidth="1"/>
    <col min="12566" max="12566" width="10.140625" customWidth="1"/>
    <col min="12567" max="12567" width="12.42578125" bestFit="1" customWidth="1"/>
    <col min="12568" max="12568" width="10" customWidth="1"/>
    <col min="12569" max="12569" width="9" bestFit="1" customWidth="1"/>
    <col min="12570" max="12570" width="11" bestFit="1" customWidth="1"/>
    <col min="12571" max="12571" width="12.85546875" bestFit="1" customWidth="1"/>
    <col min="12572" max="12572" width="11" bestFit="1" customWidth="1"/>
    <col min="12573" max="12573" width="12" bestFit="1" customWidth="1"/>
    <col min="12574" max="12574" width="11.140625" bestFit="1" customWidth="1"/>
    <col min="12575" max="12575" width="1.42578125" customWidth="1"/>
    <col min="12576" max="12576" width="8.42578125" customWidth="1"/>
    <col min="12577" max="12577" width="22.28515625" customWidth="1"/>
    <col min="12585" max="12585" width="9.5703125" customWidth="1"/>
    <col min="12814" max="12814" width="5.7109375" customWidth="1"/>
    <col min="12815" max="12816" width="5.140625" customWidth="1"/>
    <col min="12817" max="12817" width="66.28515625" customWidth="1"/>
    <col min="12818" max="12818" width="15.42578125" customWidth="1"/>
    <col min="12819" max="12819" width="10" bestFit="1" customWidth="1"/>
    <col min="12820" max="12820" width="9.7109375" bestFit="1" customWidth="1"/>
    <col min="12821" max="12821" width="7.5703125" bestFit="1" customWidth="1"/>
    <col min="12822" max="12822" width="10.140625" customWidth="1"/>
    <col min="12823" max="12823" width="12.42578125" bestFit="1" customWidth="1"/>
    <col min="12824" max="12824" width="10" customWidth="1"/>
    <col min="12825" max="12825" width="9" bestFit="1" customWidth="1"/>
    <col min="12826" max="12826" width="11" bestFit="1" customWidth="1"/>
    <col min="12827" max="12827" width="12.85546875" bestFit="1" customWidth="1"/>
    <col min="12828" max="12828" width="11" bestFit="1" customWidth="1"/>
    <col min="12829" max="12829" width="12" bestFit="1" customWidth="1"/>
    <col min="12830" max="12830" width="11.140625" bestFit="1" customWidth="1"/>
    <col min="12831" max="12831" width="1.42578125" customWidth="1"/>
    <col min="12832" max="12832" width="8.42578125" customWidth="1"/>
    <col min="12833" max="12833" width="22.28515625" customWidth="1"/>
    <col min="12841" max="12841" width="9.5703125" customWidth="1"/>
    <col min="13070" max="13070" width="5.7109375" customWidth="1"/>
    <col min="13071" max="13072" width="5.140625" customWidth="1"/>
    <col min="13073" max="13073" width="66.28515625" customWidth="1"/>
    <col min="13074" max="13074" width="15.42578125" customWidth="1"/>
    <col min="13075" max="13075" width="10" bestFit="1" customWidth="1"/>
    <col min="13076" max="13076" width="9.7109375" bestFit="1" customWidth="1"/>
    <col min="13077" max="13077" width="7.5703125" bestFit="1" customWidth="1"/>
    <col min="13078" max="13078" width="10.140625" customWidth="1"/>
    <col min="13079" max="13079" width="12.42578125" bestFit="1" customWidth="1"/>
    <col min="13080" max="13080" width="10" customWidth="1"/>
    <col min="13081" max="13081" width="9" bestFit="1" customWidth="1"/>
    <col min="13082" max="13082" width="11" bestFit="1" customWidth="1"/>
    <col min="13083" max="13083" width="12.85546875" bestFit="1" customWidth="1"/>
    <col min="13084" max="13084" width="11" bestFit="1" customWidth="1"/>
    <col min="13085" max="13085" width="12" bestFit="1" customWidth="1"/>
    <col min="13086" max="13086" width="11.140625" bestFit="1" customWidth="1"/>
    <col min="13087" max="13087" width="1.42578125" customWidth="1"/>
    <col min="13088" max="13088" width="8.42578125" customWidth="1"/>
    <col min="13089" max="13089" width="22.28515625" customWidth="1"/>
    <col min="13097" max="13097" width="9.5703125" customWidth="1"/>
    <col min="13326" max="13326" width="5.7109375" customWidth="1"/>
    <col min="13327" max="13328" width="5.140625" customWidth="1"/>
    <col min="13329" max="13329" width="66.28515625" customWidth="1"/>
    <col min="13330" max="13330" width="15.42578125" customWidth="1"/>
    <col min="13331" max="13331" width="10" bestFit="1" customWidth="1"/>
    <col min="13332" max="13332" width="9.7109375" bestFit="1" customWidth="1"/>
    <col min="13333" max="13333" width="7.5703125" bestFit="1" customWidth="1"/>
    <col min="13334" max="13334" width="10.140625" customWidth="1"/>
    <col min="13335" max="13335" width="12.42578125" bestFit="1" customWidth="1"/>
    <col min="13336" max="13336" width="10" customWidth="1"/>
    <col min="13337" max="13337" width="9" bestFit="1" customWidth="1"/>
    <col min="13338" max="13338" width="11" bestFit="1" customWidth="1"/>
    <col min="13339" max="13339" width="12.85546875" bestFit="1" customWidth="1"/>
    <col min="13340" max="13340" width="11" bestFit="1" customWidth="1"/>
    <col min="13341" max="13341" width="12" bestFit="1" customWidth="1"/>
    <col min="13342" max="13342" width="11.140625" bestFit="1" customWidth="1"/>
    <col min="13343" max="13343" width="1.42578125" customWidth="1"/>
    <col min="13344" max="13344" width="8.42578125" customWidth="1"/>
    <col min="13345" max="13345" width="22.28515625" customWidth="1"/>
    <col min="13353" max="13353" width="9.5703125" customWidth="1"/>
    <col min="13582" max="13582" width="5.7109375" customWidth="1"/>
    <col min="13583" max="13584" width="5.140625" customWidth="1"/>
    <col min="13585" max="13585" width="66.28515625" customWidth="1"/>
    <col min="13586" max="13586" width="15.42578125" customWidth="1"/>
    <col min="13587" max="13587" width="10" bestFit="1" customWidth="1"/>
    <col min="13588" max="13588" width="9.7109375" bestFit="1" customWidth="1"/>
    <col min="13589" max="13589" width="7.5703125" bestFit="1" customWidth="1"/>
    <col min="13590" max="13590" width="10.140625" customWidth="1"/>
    <col min="13591" max="13591" width="12.42578125" bestFit="1" customWidth="1"/>
    <col min="13592" max="13592" width="10" customWidth="1"/>
    <col min="13593" max="13593" width="9" bestFit="1" customWidth="1"/>
    <col min="13594" max="13594" width="11" bestFit="1" customWidth="1"/>
    <col min="13595" max="13595" width="12.85546875" bestFit="1" customWidth="1"/>
    <col min="13596" max="13596" width="11" bestFit="1" customWidth="1"/>
    <col min="13597" max="13597" width="12" bestFit="1" customWidth="1"/>
    <col min="13598" max="13598" width="11.140625" bestFit="1" customWidth="1"/>
    <col min="13599" max="13599" width="1.42578125" customWidth="1"/>
    <col min="13600" max="13600" width="8.42578125" customWidth="1"/>
    <col min="13601" max="13601" width="22.28515625" customWidth="1"/>
    <col min="13609" max="13609" width="9.5703125" customWidth="1"/>
    <col min="13838" max="13838" width="5.7109375" customWidth="1"/>
    <col min="13839" max="13840" width="5.140625" customWidth="1"/>
    <col min="13841" max="13841" width="66.28515625" customWidth="1"/>
    <col min="13842" max="13842" width="15.42578125" customWidth="1"/>
    <col min="13843" max="13843" width="10" bestFit="1" customWidth="1"/>
    <col min="13844" max="13844" width="9.7109375" bestFit="1" customWidth="1"/>
    <col min="13845" max="13845" width="7.5703125" bestFit="1" customWidth="1"/>
    <col min="13846" max="13846" width="10.140625" customWidth="1"/>
    <col min="13847" max="13847" width="12.42578125" bestFit="1" customWidth="1"/>
    <col min="13848" max="13848" width="10" customWidth="1"/>
    <col min="13849" max="13849" width="9" bestFit="1" customWidth="1"/>
    <col min="13850" max="13850" width="11" bestFit="1" customWidth="1"/>
    <col min="13851" max="13851" width="12.85546875" bestFit="1" customWidth="1"/>
    <col min="13852" max="13852" width="11" bestFit="1" customWidth="1"/>
    <col min="13853" max="13853" width="12" bestFit="1" customWidth="1"/>
    <col min="13854" max="13854" width="11.140625" bestFit="1" customWidth="1"/>
    <col min="13855" max="13855" width="1.42578125" customWidth="1"/>
    <col min="13856" max="13856" width="8.42578125" customWidth="1"/>
    <col min="13857" max="13857" width="22.28515625" customWidth="1"/>
    <col min="13865" max="13865" width="9.5703125" customWidth="1"/>
    <col min="14094" max="14094" width="5.7109375" customWidth="1"/>
    <col min="14095" max="14096" width="5.140625" customWidth="1"/>
    <col min="14097" max="14097" width="66.28515625" customWidth="1"/>
    <col min="14098" max="14098" width="15.42578125" customWidth="1"/>
    <col min="14099" max="14099" width="10" bestFit="1" customWidth="1"/>
    <col min="14100" max="14100" width="9.7109375" bestFit="1" customWidth="1"/>
    <col min="14101" max="14101" width="7.5703125" bestFit="1" customWidth="1"/>
    <col min="14102" max="14102" width="10.140625" customWidth="1"/>
    <col min="14103" max="14103" width="12.42578125" bestFit="1" customWidth="1"/>
    <col min="14104" max="14104" width="10" customWidth="1"/>
    <col min="14105" max="14105" width="9" bestFit="1" customWidth="1"/>
    <col min="14106" max="14106" width="11" bestFit="1" customWidth="1"/>
    <col min="14107" max="14107" width="12.85546875" bestFit="1" customWidth="1"/>
    <col min="14108" max="14108" width="11" bestFit="1" customWidth="1"/>
    <col min="14109" max="14109" width="12" bestFit="1" customWidth="1"/>
    <col min="14110" max="14110" width="11.140625" bestFit="1" customWidth="1"/>
    <col min="14111" max="14111" width="1.42578125" customWidth="1"/>
    <col min="14112" max="14112" width="8.42578125" customWidth="1"/>
    <col min="14113" max="14113" width="22.28515625" customWidth="1"/>
    <col min="14121" max="14121" width="9.5703125" customWidth="1"/>
    <col min="14350" max="14350" width="5.7109375" customWidth="1"/>
    <col min="14351" max="14352" width="5.140625" customWidth="1"/>
    <col min="14353" max="14353" width="66.28515625" customWidth="1"/>
    <col min="14354" max="14354" width="15.42578125" customWidth="1"/>
    <col min="14355" max="14355" width="10" bestFit="1" customWidth="1"/>
    <col min="14356" max="14356" width="9.7109375" bestFit="1" customWidth="1"/>
    <col min="14357" max="14357" width="7.5703125" bestFit="1" customWidth="1"/>
    <col min="14358" max="14358" width="10.140625" customWidth="1"/>
    <col min="14359" max="14359" width="12.42578125" bestFit="1" customWidth="1"/>
    <col min="14360" max="14360" width="10" customWidth="1"/>
    <col min="14361" max="14361" width="9" bestFit="1" customWidth="1"/>
    <col min="14362" max="14362" width="11" bestFit="1" customWidth="1"/>
    <col min="14363" max="14363" width="12.85546875" bestFit="1" customWidth="1"/>
    <col min="14364" max="14364" width="11" bestFit="1" customWidth="1"/>
    <col min="14365" max="14365" width="12" bestFit="1" customWidth="1"/>
    <col min="14366" max="14366" width="11.140625" bestFit="1" customWidth="1"/>
    <col min="14367" max="14367" width="1.42578125" customWidth="1"/>
    <col min="14368" max="14368" width="8.42578125" customWidth="1"/>
    <col min="14369" max="14369" width="22.28515625" customWidth="1"/>
    <col min="14377" max="14377" width="9.5703125" customWidth="1"/>
    <col min="14606" max="14606" width="5.7109375" customWidth="1"/>
    <col min="14607" max="14608" width="5.140625" customWidth="1"/>
    <col min="14609" max="14609" width="66.28515625" customWidth="1"/>
    <col min="14610" max="14610" width="15.42578125" customWidth="1"/>
    <col min="14611" max="14611" width="10" bestFit="1" customWidth="1"/>
    <col min="14612" max="14612" width="9.7109375" bestFit="1" customWidth="1"/>
    <col min="14613" max="14613" width="7.5703125" bestFit="1" customWidth="1"/>
    <col min="14614" max="14614" width="10.140625" customWidth="1"/>
    <col min="14615" max="14615" width="12.42578125" bestFit="1" customWidth="1"/>
    <col min="14616" max="14616" width="10" customWidth="1"/>
    <col min="14617" max="14617" width="9" bestFit="1" customWidth="1"/>
    <col min="14618" max="14618" width="11" bestFit="1" customWidth="1"/>
    <col min="14619" max="14619" width="12.85546875" bestFit="1" customWidth="1"/>
    <col min="14620" max="14620" width="11" bestFit="1" customWidth="1"/>
    <col min="14621" max="14621" width="12" bestFit="1" customWidth="1"/>
    <col min="14622" max="14622" width="11.140625" bestFit="1" customWidth="1"/>
    <col min="14623" max="14623" width="1.42578125" customWidth="1"/>
    <col min="14624" max="14624" width="8.42578125" customWidth="1"/>
    <col min="14625" max="14625" width="22.28515625" customWidth="1"/>
    <col min="14633" max="14633" width="9.5703125" customWidth="1"/>
    <col min="14862" max="14862" width="5.7109375" customWidth="1"/>
    <col min="14863" max="14864" width="5.140625" customWidth="1"/>
    <col min="14865" max="14865" width="66.28515625" customWidth="1"/>
    <col min="14866" max="14866" width="15.42578125" customWidth="1"/>
    <col min="14867" max="14867" width="10" bestFit="1" customWidth="1"/>
    <col min="14868" max="14868" width="9.7109375" bestFit="1" customWidth="1"/>
    <col min="14869" max="14869" width="7.5703125" bestFit="1" customWidth="1"/>
    <col min="14870" max="14870" width="10.140625" customWidth="1"/>
    <col min="14871" max="14871" width="12.42578125" bestFit="1" customWidth="1"/>
    <col min="14872" max="14872" width="10" customWidth="1"/>
    <col min="14873" max="14873" width="9" bestFit="1" customWidth="1"/>
    <col min="14874" max="14874" width="11" bestFit="1" customWidth="1"/>
    <col min="14875" max="14875" width="12.85546875" bestFit="1" customWidth="1"/>
    <col min="14876" max="14876" width="11" bestFit="1" customWidth="1"/>
    <col min="14877" max="14877" width="12" bestFit="1" customWidth="1"/>
    <col min="14878" max="14878" width="11.140625" bestFit="1" customWidth="1"/>
    <col min="14879" max="14879" width="1.42578125" customWidth="1"/>
    <col min="14880" max="14880" width="8.42578125" customWidth="1"/>
    <col min="14881" max="14881" width="22.28515625" customWidth="1"/>
    <col min="14889" max="14889" width="9.5703125" customWidth="1"/>
    <col min="15118" max="15118" width="5.7109375" customWidth="1"/>
    <col min="15119" max="15120" width="5.140625" customWidth="1"/>
    <col min="15121" max="15121" width="66.28515625" customWidth="1"/>
    <col min="15122" max="15122" width="15.42578125" customWidth="1"/>
    <col min="15123" max="15123" width="10" bestFit="1" customWidth="1"/>
    <col min="15124" max="15124" width="9.7109375" bestFit="1" customWidth="1"/>
    <col min="15125" max="15125" width="7.5703125" bestFit="1" customWidth="1"/>
    <col min="15126" max="15126" width="10.140625" customWidth="1"/>
    <col min="15127" max="15127" width="12.42578125" bestFit="1" customWidth="1"/>
    <col min="15128" max="15128" width="10" customWidth="1"/>
    <col min="15129" max="15129" width="9" bestFit="1" customWidth="1"/>
    <col min="15130" max="15130" width="11" bestFit="1" customWidth="1"/>
    <col min="15131" max="15131" width="12.85546875" bestFit="1" customWidth="1"/>
    <col min="15132" max="15132" width="11" bestFit="1" customWidth="1"/>
    <col min="15133" max="15133" width="12" bestFit="1" customWidth="1"/>
    <col min="15134" max="15134" width="11.140625" bestFit="1" customWidth="1"/>
    <col min="15135" max="15135" width="1.42578125" customWidth="1"/>
    <col min="15136" max="15136" width="8.42578125" customWidth="1"/>
    <col min="15137" max="15137" width="22.28515625" customWidth="1"/>
    <col min="15145" max="15145" width="9.5703125" customWidth="1"/>
    <col min="15374" max="15374" width="5.7109375" customWidth="1"/>
    <col min="15375" max="15376" width="5.140625" customWidth="1"/>
    <col min="15377" max="15377" width="66.28515625" customWidth="1"/>
    <col min="15378" max="15378" width="15.42578125" customWidth="1"/>
    <col min="15379" max="15379" width="10" bestFit="1" customWidth="1"/>
    <col min="15380" max="15380" width="9.7109375" bestFit="1" customWidth="1"/>
    <col min="15381" max="15381" width="7.5703125" bestFit="1" customWidth="1"/>
    <col min="15382" max="15382" width="10.140625" customWidth="1"/>
    <col min="15383" max="15383" width="12.42578125" bestFit="1" customWidth="1"/>
    <col min="15384" max="15384" width="10" customWidth="1"/>
    <col min="15385" max="15385" width="9" bestFit="1" customWidth="1"/>
    <col min="15386" max="15386" width="11" bestFit="1" customWidth="1"/>
    <col min="15387" max="15387" width="12.85546875" bestFit="1" customWidth="1"/>
    <col min="15388" max="15388" width="11" bestFit="1" customWidth="1"/>
    <col min="15389" max="15389" width="12" bestFit="1" customWidth="1"/>
    <col min="15390" max="15390" width="11.140625" bestFit="1" customWidth="1"/>
    <col min="15391" max="15391" width="1.42578125" customWidth="1"/>
    <col min="15392" max="15392" width="8.42578125" customWidth="1"/>
    <col min="15393" max="15393" width="22.28515625" customWidth="1"/>
    <col min="15401" max="15401" width="9.5703125" customWidth="1"/>
    <col min="15630" max="15630" width="5.7109375" customWidth="1"/>
    <col min="15631" max="15632" width="5.140625" customWidth="1"/>
    <col min="15633" max="15633" width="66.28515625" customWidth="1"/>
    <col min="15634" max="15634" width="15.42578125" customWidth="1"/>
    <col min="15635" max="15635" width="10" bestFit="1" customWidth="1"/>
    <col min="15636" max="15636" width="9.7109375" bestFit="1" customWidth="1"/>
    <col min="15637" max="15637" width="7.5703125" bestFit="1" customWidth="1"/>
    <col min="15638" max="15638" width="10.140625" customWidth="1"/>
    <col min="15639" max="15639" width="12.42578125" bestFit="1" customWidth="1"/>
    <col min="15640" max="15640" width="10" customWidth="1"/>
    <col min="15641" max="15641" width="9" bestFit="1" customWidth="1"/>
    <col min="15642" max="15642" width="11" bestFit="1" customWidth="1"/>
    <col min="15643" max="15643" width="12.85546875" bestFit="1" customWidth="1"/>
    <col min="15644" max="15644" width="11" bestFit="1" customWidth="1"/>
    <col min="15645" max="15645" width="12" bestFit="1" customWidth="1"/>
    <col min="15646" max="15646" width="11.140625" bestFit="1" customWidth="1"/>
    <col min="15647" max="15647" width="1.42578125" customWidth="1"/>
    <col min="15648" max="15648" width="8.42578125" customWidth="1"/>
    <col min="15649" max="15649" width="22.28515625" customWidth="1"/>
    <col min="15657" max="15657" width="9.5703125" customWidth="1"/>
    <col min="15886" max="15886" width="5.7109375" customWidth="1"/>
    <col min="15887" max="15888" width="5.140625" customWidth="1"/>
    <col min="15889" max="15889" width="66.28515625" customWidth="1"/>
    <col min="15890" max="15890" width="15.42578125" customWidth="1"/>
    <col min="15891" max="15891" width="10" bestFit="1" customWidth="1"/>
    <col min="15892" max="15892" width="9.7109375" bestFit="1" customWidth="1"/>
    <col min="15893" max="15893" width="7.5703125" bestFit="1" customWidth="1"/>
    <col min="15894" max="15894" width="10.140625" customWidth="1"/>
    <col min="15895" max="15895" width="12.42578125" bestFit="1" customWidth="1"/>
    <col min="15896" max="15896" width="10" customWidth="1"/>
    <col min="15897" max="15897" width="9" bestFit="1" customWidth="1"/>
    <col min="15898" max="15898" width="11" bestFit="1" customWidth="1"/>
    <col min="15899" max="15899" width="12.85546875" bestFit="1" customWidth="1"/>
    <col min="15900" max="15900" width="11" bestFit="1" customWidth="1"/>
    <col min="15901" max="15901" width="12" bestFit="1" customWidth="1"/>
    <col min="15902" max="15902" width="11.140625" bestFit="1" customWidth="1"/>
    <col min="15903" max="15903" width="1.42578125" customWidth="1"/>
    <col min="15904" max="15904" width="8.42578125" customWidth="1"/>
    <col min="15905" max="15905" width="22.28515625" customWidth="1"/>
    <col min="15913" max="15913" width="9.5703125" customWidth="1"/>
    <col min="16142" max="16142" width="5.7109375" customWidth="1"/>
    <col min="16143" max="16144" width="5.140625" customWidth="1"/>
    <col min="16145" max="16145" width="66.28515625" customWidth="1"/>
    <col min="16146" max="16146" width="15.42578125" customWidth="1"/>
    <col min="16147" max="16147" width="10" bestFit="1" customWidth="1"/>
    <col min="16148" max="16148" width="9.7109375" bestFit="1" customWidth="1"/>
    <col min="16149" max="16149" width="7.5703125" bestFit="1" customWidth="1"/>
    <col min="16150" max="16150" width="10.140625" customWidth="1"/>
    <col min="16151" max="16151" width="12.42578125" bestFit="1" customWidth="1"/>
    <col min="16152" max="16152" width="10" customWidth="1"/>
    <col min="16153" max="16153" width="9" bestFit="1" customWidth="1"/>
    <col min="16154" max="16154" width="11" bestFit="1" customWidth="1"/>
    <col min="16155" max="16155" width="12.85546875" bestFit="1" customWidth="1"/>
    <col min="16156" max="16156" width="11" bestFit="1" customWidth="1"/>
    <col min="16157" max="16157" width="12" bestFit="1" customWidth="1"/>
    <col min="16158" max="16158" width="11.140625" bestFit="1" customWidth="1"/>
    <col min="16159" max="16159" width="1.42578125" customWidth="1"/>
    <col min="16160" max="16160" width="8.42578125" customWidth="1"/>
    <col min="16161" max="16161" width="22.28515625" customWidth="1"/>
    <col min="16169" max="16169" width="9.5703125" customWidth="1"/>
  </cols>
  <sheetData>
    <row r="1" spans="1:33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33"/>
    </row>
    <row r="2" spans="1:33" ht="15.75" thickBot="1" x14ac:dyDescent="0.25"/>
    <row r="3" spans="1:33" ht="14.25" customHeight="1" thickBot="1" x14ac:dyDescent="0.25">
      <c r="A3" s="2" t="s">
        <v>17</v>
      </c>
      <c r="B3" s="2"/>
      <c r="C3" s="2"/>
      <c r="D3" s="3"/>
      <c r="E3" s="2"/>
      <c r="F3" s="30"/>
      <c r="G3" s="4"/>
      <c r="H3" s="4"/>
      <c r="I3" s="5"/>
      <c r="J3" s="23"/>
      <c r="K3" s="4"/>
      <c r="L3" s="4"/>
      <c r="M3" s="2" t="s">
        <v>140</v>
      </c>
      <c r="N3" s="2"/>
      <c r="O3" s="4"/>
      <c r="P3" s="25"/>
      <c r="Q3" s="4"/>
      <c r="R3" s="25"/>
      <c r="S3" s="4"/>
      <c r="T3" s="25"/>
      <c r="U3" s="4"/>
      <c r="V3" s="25"/>
      <c r="W3" s="4"/>
      <c r="X3" s="25"/>
      <c r="Y3" s="4"/>
      <c r="Z3" s="4"/>
      <c r="AA3" s="4"/>
      <c r="AB3" s="4"/>
      <c r="AC3" s="6"/>
      <c r="AD3" s="35"/>
    </row>
    <row r="4" spans="1:33" ht="14.25" customHeight="1" x14ac:dyDescent="0.2">
      <c r="A4" s="48" t="s">
        <v>1</v>
      </c>
      <c r="B4" s="49"/>
      <c r="C4" s="49"/>
      <c r="D4" s="50"/>
      <c r="E4" s="16">
        <f>E142</f>
        <v>231981670.00333613</v>
      </c>
      <c r="F4" s="31"/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34"/>
    </row>
    <row r="5" spans="1:33" s="8" customFormat="1" ht="13.5" customHeight="1" x14ac:dyDescent="0.2">
      <c r="A5" s="54" t="s">
        <v>2</v>
      </c>
      <c r="B5" s="54"/>
      <c r="C5" s="54"/>
      <c r="D5" s="13" t="s">
        <v>3</v>
      </c>
      <c r="E5" s="13" t="s">
        <v>4</v>
      </c>
      <c r="F5" s="26"/>
      <c r="G5" s="13" t="s">
        <v>5</v>
      </c>
      <c r="H5" s="13"/>
      <c r="I5" s="13" t="s">
        <v>6</v>
      </c>
      <c r="J5" s="13"/>
      <c r="K5" s="13" t="s">
        <v>7</v>
      </c>
      <c r="L5" s="13"/>
      <c r="M5" s="13" t="s">
        <v>8</v>
      </c>
      <c r="N5" s="13"/>
      <c r="O5" s="13" t="s">
        <v>9</v>
      </c>
      <c r="P5" s="26"/>
      <c r="Q5" s="13" t="s">
        <v>10</v>
      </c>
      <c r="R5" s="26"/>
      <c r="S5" s="13" t="s">
        <v>11</v>
      </c>
      <c r="T5" s="26"/>
      <c r="U5" s="13" t="s">
        <v>12</v>
      </c>
      <c r="V5" s="26"/>
      <c r="W5" s="13" t="s">
        <v>13</v>
      </c>
      <c r="X5" s="26"/>
      <c r="Y5" s="13" t="s">
        <v>14</v>
      </c>
      <c r="Z5" s="13"/>
      <c r="AA5" s="13" t="s">
        <v>15</v>
      </c>
      <c r="AB5" s="13"/>
      <c r="AC5" s="13" t="s">
        <v>16</v>
      </c>
      <c r="AD5" s="36"/>
      <c r="AE5" s="7"/>
    </row>
    <row r="6" spans="1:33" ht="15" customHeight="1" x14ac:dyDescent="0.2">
      <c r="A6" s="42" t="s">
        <v>147</v>
      </c>
      <c r="B6" s="42"/>
      <c r="C6" s="42"/>
      <c r="D6" s="42"/>
      <c r="E6" s="10">
        <f>SUM(G6:AC6)</f>
        <v>104842456.69588207</v>
      </c>
      <c r="F6" s="27"/>
      <c r="G6" s="10">
        <f>SUM(G7:G22)</f>
        <v>6846302.6403676327</v>
      </c>
      <c r="H6" s="10"/>
      <c r="I6" s="10">
        <f>SUM(I7:I22)</f>
        <v>5700596.1416262798</v>
      </c>
      <c r="J6" s="10"/>
      <c r="K6" s="10">
        <f>SUM(K7:K22)</f>
        <v>9084291.3562971409</v>
      </c>
      <c r="L6" s="10"/>
      <c r="M6" s="10">
        <f t="shared" ref="M6:AC6" si="0">SUM(M7:M22)</f>
        <v>6249597.0648132861</v>
      </c>
      <c r="N6" s="10"/>
      <c r="O6" s="10">
        <f t="shared" si="0"/>
        <v>6369496.2231295854</v>
      </c>
      <c r="P6" s="27"/>
      <c r="Q6" s="10">
        <f t="shared" si="0"/>
        <v>15215057.978883982</v>
      </c>
      <c r="R6" s="27"/>
      <c r="S6" s="10">
        <f t="shared" si="0"/>
        <v>7007580.0868348423</v>
      </c>
      <c r="T6" s="27"/>
      <c r="U6" s="10">
        <f t="shared" si="0"/>
        <v>8767740.7754891589</v>
      </c>
      <c r="V6" s="27"/>
      <c r="W6" s="10">
        <f t="shared" si="0"/>
        <v>6472395.0580494627</v>
      </c>
      <c r="X6" s="27"/>
      <c r="Y6" s="10">
        <f t="shared" si="0"/>
        <v>8227865.0263339663</v>
      </c>
      <c r="Z6" s="10"/>
      <c r="AA6" s="10">
        <f t="shared" si="0"/>
        <v>9446411.4505316261</v>
      </c>
      <c r="AB6" s="10"/>
      <c r="AC6" s="10">
        <f t="shared" si="0"/>
        <v>15455122.893525094</v>
      </c>
      <c r="AD6" s="37"/>
    </row>
    <row r="7" spans="1:33" ht="12.75" x14ac:dyDescent="0.2">
      <c r="A7" s="11">
        <v>1000</v>
      </c>
      <c r="B7" s="11">
        <v>11300</v>
      </c>
      <c r="C7" s="11">
        <v>11301</v>
      </c>
      <c r="D7" s="19" t="s">
        <v>18</v>
      </c>
      <c r="E7" s="12">
        <v>68410065</v>
      </c>
      <c r="F7" s="22">
        <v>6.6412755290521291E-2</v>
      </c>
      <c r="G7" s="12">
        <v>4543300.9062536554</v>
      </c>
      <c r="H7" s="22">
        <v>6.5671991295553914E-2</v>
      </c>
      <c r="I7" s="12">
        <v>4492625.1932082772</v>
      </c>
      <c r="J7" s="22">
        <v>8.6180021154604672E-2</v>
      </c>
      <c r="K7" s="12">
        <v>5895580.8488878803</v>
      </c>
      <c r="L7" s="22">
        <v>6.8996090430346393E-2</v>
      </c>
      <c r="M7" s="12">
        <v>4720027.0310858749</v>
      </c>
      <c r="N7" s="22">
        <v>7.0833050520384869E-2</v>
      </c>
      <c r="O7" s="12">
        <v>4845693.5902478127</v>
      </c>
      <c r="P7" s="22">
        <v>7.9086765305834139E-2</v>
      </c>
      <c r="Q7" s="12">
        <v>5410330.7552118581</v>
      </c>
      <c r="R7" s="22">
        <v>7.9076781168051724E-2</v>
      </c>
      <c r="S7" s="12">
        <v>5409647.7396971947</v>
      </c>
      <c r="T7" s="22">
        <v>8.4214553558681127E-2</v>
      </c>
      <c r="U7" s="12">
        <v>5761123.0828953572</v>
      </c>
      <c r="V7" s="22">
        <v>7.6917396617781103E-2</v>
      </c>
      <c r="W7" s="12">
        <v>5261924.1022531856</v>
      </c>
      <c r="X7" s="22">
        <v>0.10108181223018632</v>
      </c>
      <c r="Y7" s="12">
        <v>6915013.3449848415</v>
      </c>
      <c r="Z7" s="22">
        <v>0.11671351184698073</v>
      </c>
      <c r="AA7" s="12">
        <v>7984378.9318302218</v>
      </c>
      <c r="AB7" s="22">
        <v>0.10481527058107382</v>
      </c>
      <c r="AC7" s="12">
        <v>7170419.4734438471</v>
      </c>
      <c r="AD7" s="40">
        <f>AB7+Z7+X7+V7+T7+R7+P7+N7+L7+J7+H7+F7</f>
        <v>1.0000000000000002</v>
      </c>
      <c r="AE7" s="32">
        <f>AC7+AA7+Y7+W7+U7+S7+Q7+O7+M7+K7+I7+G7</f>
        <v>68410065.000000015</v>
      </c>
      <c r="AF7" s="32">
        <f>E7-AE7</f>
        <v>0</v>
      </c>
      <c r="AG7" s="32"/>
    </row>
    <row r="8" spans="1:33" ht="12.75" x14ac:dyDescent="0.2">
      <c r="A8" s="11">
        <v>1000</v>
      </c>
      <c r="B8" s="11">
        <v>12200</v>
      </c>
      <c r="C8" s="11">
        <v>12201</v>
      </c>
      <c r="D8" s="19" t="s">
        <v>19</v>
      </c>
      <c r="E8" s="12">
        <v>5905164</v>
      </c>
      <c r="F8" s="22">
        <v>0.20106167391605542</v>
      </c>
      <c r="G8" s="12">
        <v>1187302.1585888295</v>
      </c>
      <c r="H8" s="22">
        <v>3.0153436802945473E-2</v>
      </c>
      <c r="I8" s="12">
        <v>178060.98948502869</v>
      </c>
      <c r="J8" s="22">
        <v>0.31320736128574256</v>
      </c>
      <c r="K8" s="12">
        <v>1849540.8343995607</v>
      </c>
      <c r="L8" s="22">
        <v>3.0643898049150624E-2</v>
      </c>
      <c r="M8" s="12">
        <v>180957.2435795145</v>
      </c>
      <c r="N8" s="22">
        <v>3.1980826053401218E-2</v>
      </c>
      <c r="O8" s="12">
        <v>188852.02270080696</v>
      </c>
      <c r="P8" s="22">
        <v>0.21947142584944959</v>
      </c>
      <c r="Q8" s="12">
        <v>1296014.762954839</v>
      </c>
      <c r="R8" s="22">
        <v>5.0787043692069989E-2</v>
      </c>
      <c r="S8" s="12">
        <v>299905.82207683875</v>
      </c>
      <c r="T8" s="22">
        <v>0.1213946172476099</v>
      </c>
      <c r="U8" s="12">
        <v>716855.12356436509</v>
      </c>
      <c r="V8" s="22">
        <v>2.6653241520774393E-4</v>
      </c>
      <c r="W8" s="12">
        <v>7675.04762311782</v>
      </c>
      <c r="X8" s="22">
        <v>0</v>
      </c>
      <c r="Y8" s="12">
        <v>0</v>
      </c>
      <c r="Z8" s="22">
        <v>0</v>
      </c>
      <c r="AA8" s="12">
        <v>0</v>
      </c>
      <c r="AB8" s="22">
        <v>0</v>
      </c>
      <c r="AC8" s="12">
        <v>0</v>
      </c>
      <c r="AD8" s="40">
        <f t="shared" ref="AD8:AD22" si="1">AB8+Z8+X8+V8+T8+R8+P8+N8+L8+J8+H8+F8</f>
        <v>0.99896681531163256</v>
      </c>
      <c r="AE8" s="32">
        <f t="shared" ref="AE8:AE22" si="2">AC8+AA8+Y8+W8+U8+S8+Q8+O8+M8+K8+I8+G8</f>
        <v>5905164.0049729012</v>
      </c>
      <c r="AF8" s="32">
        <f t="shared" ref="AF8:AF22" si="3">E8-AE8</f>
        <v>-4.9729011952877045E-3</v>
      </c>
    </row>
    <row r="9" spans="1:33" ht="12.75" x14ac:dyDescent="0.2">
      <c r="A9" s="11">
        <v>1000</v>
      </c>
      <c r="B9" s="11">
        <v>13100</v>
      </c>
      <c r="C9" s="11">
        <v>13101</v>
      </c>
      <c r="D9" s="19" t="s">
        <v>20</v>
      </c>
      <c r="E9" s="12">
        <v>774765.91221811203</v>
      </c>
      <c r="F9" s="22">
        <v>9.2923924439907934E-2</v>
      </c>
      <c r="G9" s="12">
        <v>71994.289085572193</v>
      </c>
      <c r="H9" s="22">
        <v>7.5511964009187998E-2</v>
      </c>
      <c r="I9" s="12">
        <v>58504.095678959784</v>
      </c>
      <c r="J9" s="22">
        <v>7.9558995249388031E-2</v>
      </c>
      <c r="K9" s="12">
        <v>61639.597529548562</v>
      </c>
      <c r="L9" s="22">
        <v>8.6831075589702031E-2</v>
      </c>
      <c r="M9" s="12">
        <v>67273.757488135336</v>
      </c>
      <c r="N9" s="22">
        <v>9.2162889884674443E-2</v>
      </c>
      <c r="O9" s="12">
        <v>71404.665454157206</v>
      </c>
      <c r="P9" s="22">
        <v>7.9412916760589064E-2</v>
      </c>
      <c r="Q9" s="12">
        <v>61526.420895918782</v>
      </c>
      <c r="R9" s="22">
        <v>6.0853670031775213E-2</v>
      </c>
      <c r="S9" s="12">
        <v>47147.34917398831</v>
      </c>
      <c r="T9" s="22">
        <v>9.6137739143855636E-2</v>
      </c>
      <c r="U9" s="12">
        <v>74484.243166376211</v>
      </c>
      <c r="V9" s="22">
        <v>7.0708648339614405E-2</v>
      </c>
      <c r="W9" s="12">
        <v>54782.650432551047</v>
      </c>
      <c r="X9" s="22">
        <v>9.0795204002006302E-2</v>
      </c>
      <c r="Y9" s="12">
        <v>70345.029053643986</v>
      </c>
      <c r="Z9" s="22">
        <v>7.7166206351613587E-2</v>
      </c>
      <c r="AA9" s="12">
        <v>59785.74625641897</v>
      </c>
      <c r="AB9" s="22">
        <v>0.10264467653462139</v>
      </c>
      <c r="AC9" s="12">
        <f>79525.596449679-3647.53</f>
        <v>75878.066449678998</v>
      </c>
      <c r="AD9" s="40">
        <f t="shared" si="1"/>
        <v>1.0047079103369363</v>
      </c>
      <c r="AE9" s="32">
        <f>AC9+AA9+Y9+W9+U9+S9+Q9+O9+M9+K9+I9+G9</f>
        <v>774765.91066494945</v>
      </c>
      <c r="AF9" s="32">
        <f t="shared" si="3"/>
        <v>1.5531625831499696E-3</v>
      </c>
    </row>
    <row r="10" spans="1:33" ht="12.75" x14ac:dyDescent="0.2">
      <c r="A10" s="11">
        <v>1000</v>
      </c>
      <c r="B10" s="11">
        <v>13100</v>
      </c>
      <c r="C10" s="11">
        <v>13104</v>
      </c>
      <c r="D10" s="19" t="s">
        <v>21</v>
      </c>
      <c r="E10" s="12">
        <v>3370191.3999999994</v>
      </c>
      <c r="F10" s="22">
        <v>8.3299999999999999E-2</v>
      </c>
      <c r="G10" s="12">
        <v>280736.94361999998</v>
      </c>
      <c r="H10" s="22">
        <v>0</v>
      </c>
      <c r="I10" s="12">
        <v>280736.94361999998</v>
      </c>
      <c r="J10" s="22">
        <v>0</v>
      </c>
      <c r="K10" s="12">
        <v>280736.94361999998</v>
      </c>
      <c r="L10" s="22">
        <v>0</v>
      </c>
      <c r="M10" s="12">
        <v>280736.94361999998</v>
      </c>
      <c r="N10" s="22">
        <v>0</v>
      </c>
      <c r="O10" s="12">
        <v>280736.94361999998</v>
      </c>
      <c r="P10" s="22">
        <v>0</v>
      </c>
      <c r="Q10" s="12">
        <v>280736.94361999998</v>
      </c>
      <c r="R10" s="22">
        <v>0</v>
      </c>
      <c r="S10" s="12">
        <v>280736.94361999998</v>
      </c>
      <c r="T10" s="22">
        <v>0</v>
      </c>
      <c r="U10" s="12">
        <v>280736.94361999998</v>
      </c>
      <c r="V10" s="22">
        <v>0</v>
      </c>
      <c r="W10" s="12">
        <v>280736.94361999998</v>
      </c>
      <c r="X10" s="22">
        <v>0</v>
      </c>
      <c r="Y10" s="12">
        <v>280736.94361999998</v>
      </c>
      <c r="Z10" s="22">
        <v>0</v>
      </c>
      <c r="AA10" s="12">
        <v>280736.94361999998</v>
      </c>
      <c r="AB10" s="22">
        <v>0</v>
      </c>
      <c r="AC10" s="12">
        <v>282085.02361999999</v>
      </c>
      <c r="AD10" s="40">
        <f t="shared" si="1"/>
        <v>8.3299999999999999E-2</v>
      </c>
      <c r="AE10" s="32">
        <f t="shared" si="2"/>
        <v>3370191.40344</v>
      </c>
      <c r="AF10" s="32">
        <f t="shared" si="3"/>
        <v>-3.4400005824863911E-3</v>
      </c>
    </row>
    <row r="11" spans="1:33" ht="12.75" x14ac:dyDescent="0.2">
      <c r="A11" s="11">
        <v>1000</v>
      </c>
      <c r="B11" s="11">
        <v>13200</v>
      </c>
      <c r="C11" s="11">
        <v>13201</v>
      </c>
      <c r="D11" s="19" t="s">
        <v>22</v>
      </c>
      <c r="E11" s="12">
        <v>2985695.2756501376</v>
      </c>
      <c r="F11" s="22">
        <v>9.2923924439907934E-2</v>
      </c>
      <c r="G11" s="12">
        <v>277442.52219510346</v>
      </c>
      <c r="H11" s="22">
        <v>7.5511964009187998E-2</v>
      </c>
      <c r="I11" s="12">
        <v>225455.71419729583</v>
      </c>
      <c r="J11" s="22">
        <v>7.9558995249388031E-2</v>
      </c>
      <c r="K11" s="12">
        <v>237538.91625156958</v>
      </c>
      <c r="L11" s="22">
        <v>8.6831075589702031E-2</v>
      </c>
      <c r="M11" s="12">
        <v>259251.13216779334</v>
      </c>
      <c r="N11" s="22">
        <v>9.2162889884674443E-2</v>
      </c>
      <c r="O11" s="12">
        <v>275170.30491893634</v>
      </c>
      <c r="P11" s="22">
        <v>7.9412916760589064E-2</v>
      </c>
      <c r="Q11" s="12">
        <v>237102.77039768841</v>
      </c>
      <c r="R11" s="22">
        <v>6.085367003177522E-2</v>
      </c>
      <c r="S11" s="12">
        <v>181690.51511984362</v>
      </c>
      <c r="T11" s="22">
        <v>9.6137739143855636E-2</v>
      </c>
      <c r="U11" s="12">
        <v>287037.99357349507</v>
      </c>
      <c r="V11" s="22">
        <v>6.2673422258952796E-2</v>
      </c>
      <c r="W11" s="12">
        <v>197058.090747382</v>
      </c>
      <c r="X11" s="22">
        <v>9.0795204002006302E-2</v>
      </c>
      <c r="Y11" s="12">
        <v>271086.81164048071</v>
      </c>
      <c r="Z11" s="22">
        <v>7.7166206351613587E-2</v>
      </c>
      <c r="AA11" s="12">
        <v>230394.77774385634</v>
      </c>
      <c r="AB11" s="22">
        <v>0.10264467653462138</v>
      </c>
      <c r="AC11" s="12">
        <v>306465.7258000556</v>
      </c>
      <c r="AD11" s="40">
        <f t="shared" si="1"/>
        <v>0.99667268425627453</v>
      </c>
      <c r="AE11" s="32">
        <f t="shared" si="2"/>
        <v>2985695.2747535002</v>
      </c>
      <c r="AF11" s="32">
        <f t="shared" si="3"/>
        <v>8.9663732796907425E-4</v>
      </c>
    </row>
    <row r="12" spans="1:33" ht="12.75" x14ac:dyDescent="0.2">
      <c r="A12" s="11">
        <v>1000</v>
      </c>
      <c r="B12" s="11">
        <v>13200</v>
      </c>
      <c r="C12" s="11">
        <v>13202</v>
      </c>
      <c r="D12" s="19" t="s">
        <v>23</v>
      </c>
      <c r="E12" s="12">
        <v>12797424.980592674</v>
      </c>
      <c r="F12" s="22">
        <v>0</v>
      </c>
      <c r="G12" s="12">
        <v>0</v>
      </c>
      <c r="H12" s="22">
        <v>0</v>
      </c>
      <c r="I12" s="12">
        <v>0</v>
      </c>
      <c r="J12" s="22">
        <v>0</v>
      </c>
      <c r="K12" s="12">
        <v>0</v>
      </c>
      <c r="L12" s="22">
        <v>0</v>
      </c>
      <c r="M12" s="12">
        <v>0</v>
      </c>
      <c r="N12" s="22">
        <v>0</v>
      </c>
      <c r="O12" s="12">
        <v>0</v>
      </c>
      <c r="P12" s="22">
        <v>0.55743922267023904</v>
      </c>
      <c r="Q12" s="12">
        <v>7133786.6333622793</v>
      </c>
      <c r="R12" s="22">
        <v>0</v>
      </c>
      <c r="S12" s="12">
        <v>0</v>
      </c>
      <c r="T12" s="22">
        <v>0</v>
      </c>
      <c r="U12" s="12">
        <v>0</v>
      </c>
      <c r="V12" s="22">
        <v>2.194855414425016E-4</v>
      </c>
      <c r="W12" s="12">
        <v>15126.41975093518</v>
      </c>
      <c r="X12" s="22">
        <v>3.6402101862469988E-3</v>
      </c>
      <c r="Y12" s="12">
        <v>46585.316772085251</v>
      </c>
      <c r="Z12" s="22">
        <v>0</v>
      </c>
      <c r="AA12" s="12">
        <v>0</v>
      </c>
      <c r="AB12" s="22">
        <v>0.4377385777726106</v>
      </c>
      <c r="AC12" s="12">
        <v>5601926.6101563154</v>
      </c>
      <c r="AD12" s="40">
        <f t="shared" si="1"/>
        <v>0.99903749617053916</v>
      </c>
      <c r="AE12" s="32">
        <f t="shared" si="2"/>
        <v>12797424.980041616</v>
      </c>
      <c r="AF12" s="32">
        <f t="shared" si="3"/>
        <v>5.5105797946453094E-4</v>
      </c>
    </row>
    <row r="13" spans="1:33" ht="12.75" x14ac:dyDescent="0.2">
      <c r="A13" s="11">
        <v>1000</v>
      </c>
      <c r="B13" s="11">
        <v>13300</v>
      </c>
      <c r="C13" s="11">
        <v>13301</v>
      </c>
      <c r="D13" s="19" t="s">
        <v>24</v>
      </c>
      <c r="E13" s="12">
        <v>1598148</v>
      </c>
      <c r="F13" s="22">
        <v>0</v>
      </c>
      <c r="G13" s="12">
        <v>0</v>
      </c>
      <c r="H13" s="22">
        <v>7.3321497026673978E-3</v>
      </c>
      <c r="I13" s="12">
        <v>11717.860383018497</v>
      </c>
      <c r="J13" s="22">
        <v>0</v>
      </c>
      <c r="K13" s="12">
        <v>0</v>
      </c>
      <c r="L13" s="22">
        <v>2.8674940760276789E-3</v>
      </c>
      <c r="M13" s="12">
        <v>4582.6799226154826</v>
      </c>
      <c r="N13" s="22">
        <v>0</v>
      </c>
      <c r="O13" s="12">
        <v>0</v>
      </c>
      <c r="P13" s="22">
        <v>0</v>
      </c>
      <c r="Q13" s="12">
        <v>0</v>
      </c>
      <c r="R13" s="22">
        <v>0</v>
      </c>
      <c r="S13" s="12">
        <v>0</v>
      </c>
      <c r="T13" s="22">
        <v>0.32556663067383068</v>
      </c>
      <c r="U13" s="12">
        <v>520303.65967812116</v>
      </c>
      <c r="V13" s="22">
        <v>0</v>
      </c>
      <c r="W13" s="12">
        <v>0</v>
      </c>
      <c r="X13" s="22">
        <v>0</v>
      </c>
      <c r="Y13" s="12">
        <v>0</v>
      </c>
      <c r="Z13" s="22">
        <v>0</v>
      </c>
      <c r="AA13" s="12">
        <v>0</v>
      </c>
      <c r="AB13" s="22">
        <v>0.66423372554747417</v>
      </c>
      <c r="AC13" s="12">
        <v>1061543.8000162446</v>
      </c>
      <c r="AD13" s="40">
        <f t="shared" si="1"/>
        <v>1</v>
      </c>
      <c r="AE13" s="32">
        <f t="shared" si="2"/>
        <v>1598147.9999999995</v>
      </c>
      <c r="AF13" s="32">
        <f t="shared" si="3"/>
        <v>0</v>
      </c>
    </row>
    <row r="14" spans="1:33" ht="12.75" x14ac:dyDescent="0.2">
      <c r="A14" s="11">
        <v>1000</v>
      </c>
      <c r="B14" s="11">
        <v>13400</v>
      </c>
      <c r="C14" s="11">
        <v>13403</v>
      </c>
      <c r="D14" s="19" t="s">
        <v>25</v>
      </c>
      <c r="E14" s="12">
        <v>3272050</v>
      </c>
      <c r="F14" s="22">
        <v>5.7895823187935569E-2</v>
      </c>
      <c r="G14" s="12">
        <v>189438.02826208458</v>
      </c>
      <c r="H14" s="22">
        <v>4.9148260313726863E-2</v>
      </c>
      <c r="I14" s="12">
        <v>160815.56515952997</v>
      </c>
      <c r="J14" s="22">
        <v>8.9295927465242939E-2</v>
      </c>
      <c r="K14" s="12">
        <v>292180.73946264817</v>
      </c>
      <c r="L14" s="22">
        <v>5.8238650983842927E-2</v>
      </c>
      <c r="M14" s="12">
        <v>190559.77795168324</v>
      </c>
      <c r="N14" s="22">
        <v>6.667833501847481E-2</v>
      </c>
      <c r="O14" s="12">
        <v>218174.8460972005</v>
      </c>
      <c r="P14" s="22">
        <v>8.2192379703226293E-2</v>
      </c>
      <c r="Q14" s="12">
        <v>268937.57600794156</v>
      </c>
      <c r="R14" s="22">
        <v>7.0048094610249176E-2</v>
      </c>
      <c r="S14" s="12">
        <v>229200.86796946582</v>
      </c>
      <c r="T14" s="22">
        <v>0.10417472003571891</v>
      </c>
      <c r="U14" s="12">
        <v>340864.89269287407</v>
      </c>
      <c r="V14" s="22">
        <v>8.6195663240361903E-2</v>
      </c>
      <c r="W14" s="12">
        <v>273755.999905626</v>
      </c>
      <c r="X14" s="22">
        <v>8.8078109635690224E-2</v>
      </c>
      <c r="Y14" s="12">
        <v>288195.97863346018</v>
      </c>
      <c r="Z14" s="22">
        <v>0.1143543018838255</v>
      </c>
      <c r="AA14" s="12">
        <v>374172.99347897124</v>
      </c>
      <c r="AB14" s="22">
        <v>0.13623041624460216</v>
      </c>
      <c r="AC14" s="12">
        <v>445752.73347315053</v>
      </c>
      <c r="AD14" s="40">
        <f t="shared" si="1"/>
        <v>1.0025306823228974</v>
      </c>
      <c r="AE14" s="32">
        <f t="shared" si="2"/>
        <v>3272049.9990946362</v>
      </c>
      <c r="AF14" s="32">
        <f t="shared" si="3"/>
        <v>9.0536382049322128E-4</v>
      </c>
    </row>
    <row r="15" spans="1:33" ht="12.75" x14ac:dyDescent="0.2">
      <c r="A15" s="11">
        <v>1000</v>
      </c>
      <c r="B15" s="11">
        <v>13400</v>
      </c>
      <c r="C15" s="11">
        <v>13404</v>
      </c>
      <c r="D15" s="19" t="s">
        <v>26</v>
      </c>
      <c r="E15" s="12">
        <v>2373612</v>
      </c>
      <c r="F15" s="22">
        <v>0</v>
      </c>
      <c r="G15" s="12">
        <v>197801</v>
      </c>
      <c r="H15" s="22">
        <v>0</v>
      </c>
      <c r="I15" s="12">
        <v>197801</v>
      </c>
      <c r="J15" s="22">
        <v>0</v>
      </c>
      <c r="K15" s="12">
        <v>197801</v>
      </c>
      <c r="L15" s="22">
        <v>0</v>
      </c>
      <c r="M15" s="12">
        <v>197801</v>
      </c>
      <c r="N15" s="22">
        <v>0</v>
      </c>
      <c r="O15" s="12">
        <v>197801</v>
      </c>
      <c r="P15" s="22">
        <v>0</v>
      </c>
      <c r="Q15" s="12">
        <v>197801</v>
      </c>
      <c r="R15" s="22">
        <v>0</v>
      </c>
      <c r="S15" s="12">
        <v>197801</v>
      </c>
      <c r="T15" s="22">
        <v>0</v>
      </c>
      <c r="U15" s="12">
        <v>197801</v>
      </c>
      <c r="V15" s="22">
        <v>0</v>
      </c>
      <c r="W15" s="12">
        <v>197801</v>
      </c>
      <c r="X15" s="22">
        <v>0</v>
      </c>
      <c r="Y15" s="12">
        <v>197801</v>
      </c>
      <c r="Z15" s="22">
        <v>0</v>
      </c>
      <c r="AA15" s="12">
        <v>197801</v>
      </c>
      <c r="AB15" s="22">
        <v>0</v>
      </c>
      <c r="AC15" s="12">
        <v>197801</v>
      </c>
      <c r="AD15" s="40">
        <f t="shared" si="1"/>
        <v>0</v>
      </c>
      <c r="AE15" s="32">
        <f t="shared" si="2"/>
        <v>2373612</v>
      </c>
      <c r="AF15" s="32">
        <f t="shared" si="3"/>
        <v>0</v>
      </c>
    </row>
    <row r="16" spans="1:33" ht="12.75" x14ac:dyDescent="0.2">
      <c r="A16" s="11">
        <v>1000</v>
      </c>
      <c r="B16" s="11">
        <v>14100</v>
      </c>
      <c r="C16" s="11">
        <v>14103</v>
      </c>
      <c r="D16" s="19" t="s">
        <v>27</v>
      </c>
      <c r="E16" s="12">
        <v>1985340.1199999999</v>
      </c>
      <c r="F16" s="22">
        <v>2.7165375032906888E-3</v>
      </c>
      <c r="G16" s="12">
        <v>5393.2508927676363</v>
      </c>
      <c r="H16" s="22">
        <v>1.8977447466570919E-3</v>
      </c>
      <c r="I16" s="12">
        <v>3767.6687830575602</v>
      </c>
      <c r="J16" s="22">
        <v>8.9738460045235377E-2</v>
      </c>
      <c r="K16" s="12">
        <v>178161.36503482281</v>
      </c>
      <c r="L16" s="22">
        <v>0.1126223267565948</v>
      </c>
      <c r="M16" s="12">
        <v>223593.6237176171</v>
      </c>
      <c r="N16" s="22">
        <v>0.10101631300311409</v>
      </c>
      <c r="O16" s="12">
        <v>200551.73897956006</v>
      </c>
      <c r="P16" s="22">
        <v>0.11973263569687219</v>
      </c>
      <c r="Q16" s="12">
        <v>237710.00532234451</v>
      </c>
      <c r="R16" s="22">
        <v>0.11465589071540511</v>
      </c>
      <c r="S16" s="12">
        <v>227630.93983162925</v>
      </c>
      <c r="T16" s="22">
        <v>6.0190271650838394E-2</v>
      </c>
      <c r="U16" s="12">
        <v>119498.16114210809</v>
      </c>
      <c r="V16" s="22">
        <v>3.0719276283950499E-2</v>
      </c>
      <c r="W16" s="12">
        <v>61090.551663891398</v>
      </c>
      <c r="X16" s="22">
        <v>7.9634013354575012E-2</v>
      </c>
      <c r="Y16" s="12">
        <v>158100.60162945354</v>
      </c>
      <c r="Z16" s="22">
        <v>0.15018812462833439</v>
      </c>
      <c r="AA16" s="12">
        <v>298174.50937219232</v>
      </c>
      <c r="AB16" s="22">
        <v>0.13683686005292292</v>
      </c>
      <c r="AC16" s="12">
        <v>271667.70815789315</v>
      </c>
      <c r="AD16" s="40">
        <f t="shared" si="1"/>
        <v>0.99994845443779046</v>
      </c>
      <c r="AE16" s="32">
        <f t="shared" si="2"/>
        <v>1985340.1245273373</v>
      </c>
      <c r="AF16" s="32">
        <f t="shared" si="3"/>
        <v>-4.5273373834788799E-3</v>
      </c>
    </row>
    <row r="17" spans="1:32" ht="12.75" x14ac:dyDescent="0.2">
      <c r="A17" s="11">
        <v>1000</v>
      </c>
      <c r="B17" s="11">
        <v>14400</v>
      </c>
      <c r="C17" s="11">
        <v>14401</v>
      </c>
      <c r="D17" s="19" t="s">
        <v>28</v>
      </c>
      <c r="E17" s="12">
        <v>0</v>
      </c>
      <c r="F17" s="22">
        <v>0</v>
      </c>
      <c r="G17" s="12">
        <v>0</v>
      </c>
      <c r="H17" s="22">
        <v>0</v>
      </c>
      <c r="I17" s="12">
        <v>0</v>
      </c>
      <c r="J17" s="22">
        <v>0</v>
      </c>
      <c r="K17" s="12">
        <v>0</v>
      </c>
      <c r="L17" s="22">
        <v>0</v>
      </c>
      <c r="M17" s="12">
        <v>0</v>
      </c>
      <c r="N17" s="22">
        <v>0</v>
      </c>
      <c r="O17" s="12">
        <v>0</v>
      </c>
      <c r="P17" s="22">
        <v>0</v>
      </c>
      <c r="Q17" s="12">
        <v>0</v>
      </c>
      <c r="R17" s="22">
        <v>0</v>
      </c>
      <c r="S17" s="12">
        <v>0</v>
      </c>
      <c r="T17" s="22">
        <v>0</v>
      </c>
      <c r="U17" s="12">
        <v>0</v>
      </c>
      <c r="V17" s="22">
        <v>0</v>
      </c>
      <c r="W17" s="12">
        <v>0</v>
      </c>
      <c r="X17" s="22">
        <v>0</v>
      </c>
      <c r="Y17" s="12">
        <v>0</v>
      </c>
      <c r="Z17" s="22">
        <v>0</v>
      </c>
      <c r="AA17" s="12">
        <v>0</v>
      </c>
      <c r="AB17" s="22">
        <v>0</v>
      </c>
      <c r="AC17" s="12">
        <v>0</v>
      </c>
      <c r="AD17" s="40">
        <f t="shared" si="1"/>
        <v>0</v>
      </c>
      <c r="AE17" s="32">
        <f t="shared" si="2"/>
        <v>0</v>
      </c>
      <c r="AF17" s="32">
        <f t="shared" si="3"/>
        <v>0</v>
      </c>
    </row>
    <row r="18" spans="1:32" ht="12.75" x14ac:dyDescent="0.2">
      <c r="A18" s="11">
        <v>1000</v>
      </c>
      <c r="B18" s="11">
        <v>14400</v>
      </c>
      <c r="C18" s="11">
        <v>14403</v>
      </c>
      <c r="D18" s="19" t="s">
        <v>29</v>
      </c>
      <c r="E18" s="12">
        <v>550000</v>
      </c>
      <c r="F18" s="22">
        <v>3.2407824700161261E-3</v>
      </c>
      <c r="G18" s="12">
        <v>1782.4303585088694</v>
      </c>
      <c r="H18" s="22">
        <v>0</v>
      </c>
      <c r="I18" s="12">
        <v>0</v>
      </c>
      <c r="J18" s="22">
        <v>0</v>
      </c>
      <c r="K18" s="12">
        <v>0</v>
      </c>
      <c r="L18" s="22">
        <v>6.1277753034438318E-2</v>
      </c>
      <c r="M18" s="12">
        <v>33702.764168941074</v>
      </c>
      <c r="N18" s="22">
        <v>0</v>
      </c>
      <c r="O18" s="12">
        <v>0</v>
      </c>
      <c r="P18" s="22">
        <v>0</v>
      </c>
      <c r="Q18" s="12">
        <v>0</v>
      </c>
      <c r="R18" s="22">
        <v>7.7650542245039339E-2</v>
      </c>
      <c r="S18" s="12">
        <v>42707.798234771639</v>
      </c>
      <c r="T18" s="22">
        <v>0.68713557099154732</v>
      </c>
      <c r="U18" s="12">
        <v>377924.564045351</v>
      </c>
      <c r="V18" s="22">
        <v>6.0568983530295398E-2</v>
      </c>
      <c r="W18" s="12">
        <f>33312.9409416625-1979.8</f>
        <v>31333.140941662499</v>
      </c>
      <c r="X18" s="22">
        <v>0</v>
      </c>
      <c r="Y18" s="12">
        <v>0</v>
      </c>
      <c r="Z18" s="22">
        <v>3.812099678176116E-2</v>
      </c>
      <c r="AA18" s="12">
        <v>20966.548229968637</v>
      </c>
      <c r="AB18" s="22">
        <v>7.5605004378013971E-2</v>
      </c>
      <c r="AC18" s="12">
        <v>41582.752407907683</v>
      </c>
      <c r="AD18" s="40">
        <f t="shared" si="1"/>
        <v>1.0035996334311115</v>
      </c>
      <c r="AE18" s="32">
        <f t="shared" si="2"/>
        <v>549999.99838711135</v>
      </c>
      <c r="AF18" s="32">
        <f t="shared" si="3"/>
        <v>1.6128886491060257E-3</v>
      </c>
    </row>
    <row r="19" spans="1:32" ht="12.75" x14ac:dyDescent="0.2">
      <c r="A19" s="11">
        <v>1000</v>
      </c>
      <c r="B19" s="11">
        <v>15100</v>
      </c>
      <c r="C19" s="11">
        <v>15101</v>
      </c>
      <c r="D19" s="19" t="s">
        <v>30</v>
      </c>
      <c r="E19" s="12">
        <v>0</v>
      </c>
      <c r="F19" s="22">
        <v>0</v>
      </c>
      <c r="G19" s="12">
        <v>0</v>
      </c>
      <c r="H19" s="22">
        <v>0</v>
      </c>
      <c r="I19" s="12">
        <v>0</v>
      </c>
      <c r="J19" s="22">
        <v>0</v>
      </c>
      <c r="K19" s="12">
        <v>0</v>
      </c>
      <c r="L19" s="22">
        <v>0</v>
      </c>
      <c r="M19" s="12">
        <v>0</v>
      </c>
      <c r="N19" s="22">
        <v>0</v>
      </c>
      <c r="O19" s="12">
        <v>0</v>
      </c>
      <c r="P19" s="22">
        <v>0</v>
      </c>
      <c r="Q19" s="12">
        <v>0</v>
      </c>
      <c r="R19" s="22">
        <v>0</v>
      </c>
      <c r="S19" s="12">
        <v>0</v>
      </c>
      <c r="T19" s="22">
        <v>0</v>
      </c>
      <c r="U19" s="12">
        <v>0</v>
      </c>
      <c r="V19" s="22">
        <v>0</v>
      </c>
      <c r="W19" s="12">
        <v>0</v>
      </c>
      <c r="X19" s="22">
        <v>0</v>
      </c>
      <c r="Y19" s="12">
        <v>0</v>
      </c>
      <c r="Z19" s="22">
        <v>0</v>
      </c>
      <c r="AA19" s="12">
        <v>0</v>
      </c>
      <c r="AB19" s="22">
        <v>0</v>
      </c>
      <c r="AC19" s="12">
        <v>0</v>
      </c>
      <c r="AD19" s="40">
        <f t="shared" si="1"/>
        <v>0</v>
      </c>
      <c r="AE19" s="32">
        <f t="shared" si="2"/>
        <v>0</v>
      </c>
      <c r="AF19" s="32">
        <f t="shared" si="3"/>
        <v>0</v>
      </c>
    </row>
    <row r="20" spans="1:32" ht="12.75" x14ac:dyDescent="0.2">
      <c r="A20" s="11">
        <v>1000</v>
      </c>
      <c r="B20" s="11">
        <v>15200</v>
      </c>
      <c r="C20" s="11">
        <v>15202</v>
      </c>
      <c r="D20" s="19" t="s">
        <v>31</v>
      </c>
      <c r="E20" s="12">
        <v>820000</v>
      </c>
      <c r="F20" s="22">
        <v>0.1111111111111111</v>
      </c>
      <c r="G20" s="12">
        <v>91111.111111111109</v>
      </c>
      <c r="H20" s="22">
        <v>0.1111111111111111</v>
      </c>
      <c r="I20" s="12">
        <v>91111.111111111109</v>
      </c>
      <c r="J20" s="22">
        <v>0.1111111111111111</v>
      </c>
      <c r="K20" s="12">
        <v>91111.111111111109</v>
      </c>
      <c r="L20" s="22">
        <v>0.1111111111111111</v>
      </c>
      <c r="M20" s="12">
        <v>91111.111111111109</v>
      </c>
      <c r="N20" s="22">
        <v>0.1111111111111111</v>
      </c>
      <c r="O20" s="12">
        <v>91111.111111111109</v>
      </c>
      <c r="P20" s="22">
        <v>0.1111111111111111</v>
      </c>
      <c r="Q20" s="12">
        <v>91111.111111111109</v>
      </c>
      <c r="R20" s="22">
        <v>0.1111111111111111</v>
      </c>
      <c r="S20" s="12">
        <v>91111.111111111109</v>
      </c>
      <c r="T20" s="22">
        <v>0.1111111111111111</v>
      </c>
      <c r="U20" s="12">
        <v>91111.111111111109</v>
      </c>
      <c r="V20" s="22">
        <v>0.1111111111111111</v>
      </c>
      <c r="W20" s="12">
        <v>91111.111111111109</v>
      </c>
      <c r="X20" s="22">
        <v>0</v>
      </c>
      <c r="Y20" s="12">
        <v>0</v>
      </c>
      <c r="Z20" s="22">
        <v>0</v>
      </c>
      <c r="AA20" s="12">
        <v>0</v>
      </c>
      <c r="AB20" s="22">
        <v>0</v>
      </c>
      <c r="AC20" s="12">
        <v>0</v>
      </c>
      <c r="AD20" s="40">
        <f t="shared" si="1"/>
        <v>1.0000000000000002</v>
      </c>
      <c r="AE20" s="32">
        <f t="shared" si="2"/>
        <v>820000</v>
      </c>
      <c r="AF20" s="32">
        <f t="shared" si="3"/>
        <v>0</v>
      </c>
    </row>
    <row r="21" spans="1:32" ht="12.75" x14ac:dyDescent="0.2">
      <c r="A21" s="11">
        <v>1000</v>
      </c>
      <c r="B21" s="11">
        <v>15500</v>
      </c>
      <c r="C21" s="11">
        <v>15502</v>
      </c>
      <c r="D21" s="19" t="s">
        <v>32</v>
      </c>
      <c r="E21" s="12">
        <v>0</v>
      </c>
      <c r="F21" s="22">
        <v>0</v>
      </c>
      <c r="G21" s="12">
        <v>0</v>
      </c>
      <c r="H21" s="22">
        <v>0</v>
      </c>
      <c r="I21" s="12">
        <v>0</v>
      </c>
      <c r="J21" s="22">
        <v>0</v>
      </c>
      <c r="K21" s="12">
        <v>0</v>
      </c>
      <c r="L21" s="22">
        <v>0</v>
      </c>
      <c r="M21" s="12">
        <v>0</v>
      </c>
      <c r="N21" s="22">
        <v>0</v>
      </c>
      <c r="O21" s="12">
        <v>0</v>
      </c>
      <c r="P21" s="22">
        <v>0</v>
      </c>
      <c r="Q21" s="12">
        <v>0</v>
      </c>
      <c r="R21" s="22">
        <v>0</v>
      </c>
      <c r="S21" s="12">
        <v>0</v>
      </c>
      <c r="T21" s="22">
        <v>0</v>
      </c>
      <c r="U21" s="12">
        <v>0</v>
      </c>
      <c r="V21" s="22">
        <v>0</v>
      </c>
      <c r="W21" s="12">
        <v>0</v>
      </c>
      <c r="X21" s="22">
        <v>0</v>
      </c>
      <c r="Y21" s="12">
        <v>0</v>
      </c>
      <c r="Z21" s="22">
        <v>0</v>
      </c>
      <c r="AA21" s="12">
        <v>0</v>
      </c>
      <c r="AB21" s="22">
        <v>0</v>
      </c>
      <c r="AC21" s="12">
        <v>0</v>
      </c>
      <c r="AD21" s="40">
        <f t="shared" si="1"/>
        <v>0</v>
      </c>
      <c r="AE21" s="32">
        <f t="shared" si="2"/>
        <v>0</v>
      </c>
      <c r="AF21" s="32">
        <f t="shared" si="3"/>
        <v>0</v>
      </c>
    </row>
    <row r="22" spans="1:32" ht="12.75" x14ac:dyDescent="0.2">
      <c r="A22" s="11">
        <v>1000</v>
      </c>
      <c r="B22" s="11">
        <v>15900</v>
      </c>
      <c r="C22" s="11">
        <v>15906</v>
      </c>
      <c r="D22" s="19" t="s">
        <v>33</v>
      </c>
      <c r="E22" s="12">
        <v>0</v>
      </c>
      <c r="F22" s="22">
        <v>0</v>
      </c>
      <c r="G22" s="12">
        <v>0</v>
      </c>
      <c r="H22" s="22">
        <v>0</v>
      </c>
      <c r="I22" s="12">
        <v>0</v>
      </c>
      <c r="J22" s="22">
        <v>0</v>
      </c>
      <c r="K22" s="12">
        <v>0</v>
      </c>
      <c r="L22" s="22">
        <v>0</v>
      </c>
      <c r="M22" s="12">
        <v>0</v>
      </c>
      <c r="N22" s="22">
        <v>0</v>
      </c>
      <c r="O22" s="12">
        <v>0</v>
      </c>
      <c r="P22" s="22">
        <v>0</v>
      </c>
      <c r="Q22" s="12">
        <v>0</v>
      </c>
      <c r="R22" s="22">
        <v>0</v>
      </c>
      <c r="S22" s="12">
        <v>0</v>
      </c>
      <c r="T22" s="22">
        <v>0</v>
      </c>
      <c r="U22" s="12">
        <v>0</v>
      </c>
      <c r="V22" s="22">
        <v>0</v>
      </c>
      <c r="W22" s="12">
        <v>0</v>
      </c>
      <c r="X22" s="22">
        <v>0</v>
      </c>
      <c r="Y22" s="12">
        <v>0</v>
      </c>
      <c r="Z22" s="22">
        <v>0</v>
      </c>
      <c r="AA22" s="12">
        <v>0</v>
      </c>
      <c r="AB22" s="22">
        <v>0</v>
      </c>
      <c r="AC22" s="12">
        <v>0</v>
      </c>
      <c r="AD22" s="40">
        <f t="shared" si="1"/>
        <v>0</v>
      </c>
      <c r="AE22" s="32">
        <f t="shared" si="2"/>
        <v>0</v>
      </c>
      <c r="AF22" s="32">
        <f t="shared" si="3"/>
        <v>0</v>
      </c>
    </row>
    <row r="23" spans="1:32" ht="15" customHeight="1" x14ac:dyDescent="0.2">
      <c r="A23" s="42" t="s">
        <v>148</v>
      </c>
      <c r="B23" s="42"/>
      <c r="C23" s="42"/>
      <c r="D23" s="42"/>
      <c r="E23" s="10">
        <f>SUM(G23:AC23)</f>
        <v>19957850.066799998</v>
      </c>
      <c r="F23" s="27"/>
      <c r="G23" s="10">
        <f>SUM(G24:G59)</f>
        <v>1751605.3785400377</v>
      </c>
      <c r="H23" s="10"/>
      <c r="I23" s="10">
        <f t="shared" ref="I23:AC23" si="4">SUM(I24:I59)</f>
        <v>2819606.1190201119</v>
      </c>
      <c r="J23" s="10"/>
      <c r="K23" s="10">
        <f t="shared" si="4"/>
        <v>1304325.112212192</v>
      </c>
      <c r="L23" s="10"/>
      <c r="M23" s="10">
        <f t="shared" si="4"/>
        <v>1177426.7805845216</v>
      </c>
      <c r="N23" s="10"/>
      <c r="O23" s="10">
        <f t="shared" si="4"/>
        <v>1502818.0707017311</v>
      </c>
      <c r="P23" s="27"/>
      <c r="Q23" s="21">
        <f t="shared" si="4"/>
        <v>1335199.264227059</v>
      </c>
      <c r="R23" s="29"/>
      <c r="S23" s="10">
        <f t="shared" si="4"/>
        <v>2577804.9756881106</v>
      </c>
      <c r="T23" s="27"/>
      <c r="U23" s="10">
        <f t="shared" si="4"/>
        <v>1736013.3722973589</v>
      </c>
      <c r="V23" s="27"/>
      <c r="W23" s="10">
        <f t="shared" si="4"/>
        <v>843590.06409795105</v>
      </c>
      <c r="X23" s="27"/>
      <c r="Y23" s="10">
        <f>SUM(Y24:Y59)</f>
        <v>1205727.0924359118</v>
      </c>
      <c r="Z23" s="10"/>
      <c r="AA23" s="10">
        <f t="shared" si="4"/>
        <v>1318348.6568539632</v>
      </c>
      <c r="AB23" s="10"/>
      <c r="AC23" s="10">
        <f t="shared" si="4"/>
        <v>2385385.1801410508</v>
      </c>
      <c r="AD23" s="37"/>
    </row>
    <row r="24" spans="1:32" ht="12.75" x14ac:dyDescent="0.2">
      <c r="A24" s="14">
        <v>2000</v>
      </c>
      <c r="B24" s="14">
        <v>21100</v>
      </c>
      <c r="C24" s="14">
        <v>21101</v>
      </c>
      <c r="D24" s="20" t="s">
        <v>34</v>
      </c>
      <c r="E24" s="12">
        <v>806665.00320000004</v>
      </c>
      <c r="F24" s="22">
        <v>1.1554394806514844E-2</v>
      </c>
      <c r="G24" s="12">
        <f>E24*F24</f>
        <v>9320.5259235713602</v>
      </c>
      <c r="H24" s="22">
        <v>5.8543104088336698E-2</v>
      </c>
      <c r="I24" s="12">
        <f>E24*H24</f>
        <v>47224.673246756058</v>
      </c>
      <c r="J24" s="22">
        <v>5.0965936782209731E-2</v>
      </c>
      <c r="K24" s="12">
        <f>E24*J24</f>
        <v>41112.43755751221</v>
      </c>
      <c r="L24" s="22">
        <v>6.7075447643471231E-2</v>
      </c>
      <c r="M24" s="12">
        <f>E24*L24</f>
        <v>54107.416187962153</v>
      </c>
      <c r="N24" s="22">
        <v>8.2766035201568916E-2</v>
      </c>
      <c r="O24" s="12">
        <f>E24*N24</f>
        <v>66764.464050724899</v>
      </c>
      <c r="P24" s="22">
        <v>5.2578289724960391E-2</v>
      </c>
      <c r="Q24" s="12">
        <f>E24*P24</f>
        <v>42413.066249235701</v>
      </c>
      <c r="R24" s="22">
        <v>6.3478230644716513E-2</v>
      </c>
      <c r="S24" s="12">
        <f>E24*R24</f>
        <v>51205.667126150583</v>
      </c>
      <c r="T24" s="22">
        <v>0.14055078308862401</v>
      </c>
      <c r="U24" s="12">
        <f>E24*T24</f>
        <v>113377.3978899474</v>
      </c>
      <c r="V24" s="22">
        <v>6.6270445868823427E-2</v>
      </c>
      <c r="W24" s="12">
        <f>E24*V24</f>
        <v>53458.049428839877</v>
      </c>
      <c r="X24" s="22">
        <v>6.1254273017692262E-2</v>
      </c>
      <c r="Y24" s="12">
        <f>E24*X24</f>
        <v>49411.678339830403</v>
      </c>
      <c r="Z24" s="22">
        <v>0.1582486395144827</v>
      </c>
      <c r="AA24" s="12">
        <f>E24*Z24</f>
        <v>127653.63930034584</v>
      </c>
      <c r="AB24" s="22">
        <v>0.18671441961859916</v>
      </c>
      <c r="AC24" s="12">
        <f>E24*AB24</f>
        <v>150615.98789912346</v>
      </c>
      <c r="AD24" s="40">
        <f>AB24+Z24+X24+V24+T24+R24+P24+N24+L24+J24+H24+F24</f>
        <v>0.99999999999999989</v>
      </c>
      <c r="AE24" s="32">
        <f>AC24+AA24+Y24+W24+U24+S24+Q24+O24+M24+K24+I24+G24</f>
        <v>806665.00319999992</v>
      </c>
      <c r="AF24" s="32">
        <f>E24-AE24</f>
        <v>0</v>
      </c>
    </row>
    <row r="25" spans="1:32" ht="12.75" x14ac:dyDescent="0.2">
      <c r="A25" s="14">
        <v>2000</v>
      </c>
      <c r="B25" s="14">
        <v>21200</v>
      </c>
      <c r="C25" s="14">
        <v>21201</v>
      </c>
      <c r="D25" s="20" t="s">
        <v>35</v>
      </c>
      <c r="E25" s="12">
        <v>70468.842399999994</v>
      </c>
      <c r="F25" s="22">
        <v>1.1554394806514845E-2</v>
      </c>
      <c r="G25" s="12">
        <f t="shared" ref="G25:G59" si="5">E25*F25</f>
        <v>814.22482664767301</v>
      </c>
      <c r="H25" s="22">
        <v>5.8543104088336705E-2</v>
      </c>
      <c r="I25" s="12">
        <f t="shared" ref="I25:I59" si="6">E25*H25</f>
        <v>4125.4647756077948</v>
      </c>
      <c r="J25" s="22">
        <v>5.0965936782209738E-2</v>
      </c>
      <c r="K25" s="12">
        <f t="shared" ref="K25:K59" si="7">E25*J25</f>
        <v>3591.5105668739006</v>
      </c>
      <c r="L25" s="22">
        <v>6.7075447643471231E-2</v>
      </c>
      <c r="M25" s="12">
        <f t="shared" ref="M25:M59" si="8">E25*L25</f>
        <v>4726.7291488972251</v>
      </c>
      <c r="N25" s="22">
        <v>8.276603520156893E-2</v>
      </c>
      <c r="O25" s="12">
        <f t="shared" ref="O25:O59" si="9">E25*N25</f>
        <v>5832.426690692213</v>
      </c>
      <c r="P25" s="22">
        <v>5.2578289724960398E-2</v>
      </c>
      <c r="Q25" s="12">
        <f t="shared" ref="Q25:Q59" si="10">E25*P25</f>
        <v>3705.1312122897734</v>
      </c>
      <c r="R25" s="22">
        <v>6.3478230644716513E-2</v>
      </c>
      <c r="S25" s="12">
        <f t="shared" ref="S25:S59" si="11">E25*R25</f>
        <v>4473.2374311333779</v>
      </c>
      <c r="T25" s="22">
        <v>0.14055078308862404</v>
      </c>
      <c r="U25" s="12">
        <f t="shared" ref="U25:U59" si="12">E25*T25</f>
        <v>9904.4509826688318</v>
      </c>
      <c r="V25" s="22">
        <v>6.6270445868823441E-2</v>
      </c>
      <c r="W25" s="12">
        <f t="shared" ref="W25:W59" si="13">E25*V25</f>
        <v>4670.0016057078501</v>
      </c>
      <c r="X25" s="22">
        <v>6.1254273017692276E-2</v>
      </c>
      <c r="Y25" s="12">
        <f t="shared" ref="Y25:Y59" si="14">E25*X25</f>
        <v>4316.5177116103287</v>
      </c>
      <c r="Z25" s="22">
        <v>0.15824863951448273</v>
      </c>
      <c r="AA25" s="12">
        <f t="shared" ref="AA25:AA59" si="15">E25*Z25</f>
        <v>11151.598437960494</v>
      </c>
      <c r="AB25" s="22">
        <v>0.18671441961859922</v>
      </c>
      <c r="AC25" s="12">
        <f t="shared" ref="AC25:AC59" si="16">E25*AB25</f>
        <v>13157.549009910535</v>
      </c>
      <c r="AD25" s="40">
        <f t="shared" ref="AD25:AD88" si="17">AB25+Z25+X25+V25+T25+R25+P25+N25+L25+J25+H25+F25</f>
        <v>0.99999999999999989</v>
      </c>
      <c r="AE25" s="32">
        <f t="shared" ref="AE25" si="18">AC25+AA25+Y25+W25+U25+S25+Q25+O25+M25+K25+I25+G25</f>
        <v>70468.84239999998</v>
      </c>
      <c r="AF25" s="32">
        <f t="shared" ref="AF25:AF88" si="19">E25-AE25</f>
        <v>0</v>
      </c>
    </row>
    <row r="26" spans="1:32" ht="24" x14ac:dyDescent="0.2">
      <c r="A26" s="14">
        <v>2000</v>
      </c>
      <c r="B26" s="14">
        <v>21400</v>
      </c>
      <c r="C26" s="14">
        <v>21401</v>
      </c>
      <c r="D26" s="20" t="s">
        <v>36</v>
      </c>
      <c r="E26" s="12">
        <v>18670.787</v>
      </c>
      <c r="F26" s="22">
        <v>0</v>
      </c>
      <c r="G26" s="12">
        <f t="shared" si="5"/>
        <v>0</v>
      </c>
      <c r="H26" s="22">
        <v>9.7458612307492389E-3</v>
      </c>
      <c r="I26" s="12">
        <f t="shared" si="6"/>
        <v>181.96289917087688</v>
      </c>
      <c r="J26" s="22">
        <v>2.0876279110726405E-2</v>
      </c>
      <c r="K26" s="12">
        <f t="shared" si="7"/>
        <v>389.77656062892214</v>
      </c>
      <c r="L26" s="22">
        <v>0</v>
      </c>
      <c r="M26" s="12">
        <f t="shared" si="8"/>
        <v>0</v>
      </c>
      <c r="N26" s="22">
        <v>0.43689917302474479</v>
      </c>
      <c r="O26" s="12">
        <f t="shared" si="9"/>
        <v>8157.2514000211559</v>
      </c>
      <c r="P26" s="22">
        <v>2.9291279897375812E-2</v>
      </c>
      <c r="Q26" s="12">
        <f t="shared" si="10"/>
        <v>546.89124792128564</v>
      </c>
      <c r="R26" s="22">
        <v>7.9658588788554544E-2</v>
      </c>
      <c r="S26" s="12">
        <f t="shared" si="11"/>
        <v>1487.2885439916899</v>
      </c>
      <c r="T26" s="22">
        <v>6.1347645877822862E-2</v>
      </c>
      <c r="U26" s="12">
        <f t="shared" si="12"/>
        <v>1145.4088291362586</v>
      </c>
      <c r="V26" s="22">
        <v>7.866494051265914E-2</v>
      </c>
      <c r="W26" s="12">
        <f t="shared" si="13"/>
        <v>1468.7363486795296</v>
      </c>
      <c r="X26" s="22">
        <v>0.10631848615362804</v>
      </c>
      <c r="Y26" s="12">
        <f t="shared" si="14"/>
        <v>1985.0498091368386</v>
      </c>
      <c r="Z26" s="22">
        <v>8.4840004102390065E-2</v>
      </c>
      <c r="AA26" s="12">
        <f t="shared" si="15"/>
        <v>1584.0296456748511</v>
      </c>
      <c r="AB26" s="22">
        <v>9.2357741301349008E-2</v>
      </c>
      <c r="AC26" s="12">
        <f t="shared" si="16"/>
        <v>1724.3917156385901</v>
      </c>
      <c r="AD26" s="40">
        <f t="shared" si="17"/>
        <v>1</v>
      </c>
      <c r="AE26" s="32">
        <f>AC26+AA26+Y26+W26+U26+S26+Q26+O26+M26+K26+I26+G26</f>
        <v>18670.786999999997</v>
      </c>
      <c r="AF26" s="32">
        <f t="shared" si="19"/>
        <v>0</v>
      </c>
    </row>
    <row r="27" spans="1:32" ht="12.75" x14ac:dyDescent="0.2">
      <c r="A27" s="14">
        <v>2000</v>
      </c>
      <c r="B27" s="14">
        <v>21500</v>
      </c>
      <c r="C27" s="14">
        <v>21503</v>
      </c>
      <c r="D27" s="20" t="s">
        <v>37</v>
      </c>
      <c r="E27" s="12">
        <v>0</v>
      </c>
      <c r="F27" s="22">
        <v>0</v>
      </c>
      <c r="G27" s="12">
        <f t="shared" si="5"/>
        <v>0</v>
      </c>
      <c r="H27" s="22">
        <v>0</v>
      </c>
      <c r="I27" s="12">
        <f t="shared" si="6"/>
        <v>0</v>
      </c>
      <c r="J27" s="22">
        <v>0</v>
      </c>
      <c r="K27" s="12">
        <f t="shared" si="7"/>
        <v>0</v>
      </c>
      <c r="L27" s="22">
        <v>0.32996114170573948</v>
      </c>
      <c r="M27" s="12">
        <f t="shared" si="8"/>
        <v>0</v>
      </c>
      <c r="N27" s="22">
        <v>0</v>
      </c>
      <c r="O27" s="12">
        <f t="shared" si="9"/>
        <v>0</v>
      </c>
      <c r="P27" s="22">
        <v>7.6991776295890574E-2</v>
      </c>
      <c r="Q27" s="12">
        <f t="shared" si="10"/>
        <v>0</v>
      </c>
      <c r="R27" s="22">
        <v>0</v>
      </c>
      <c r="S27" s="12">
        <f t="shared" si="11"/>
        <v>0</v>
      </c>
      <c r="T27" s="22">
        <v>0</v>
      </c>
      <c r="U27" s="12">
        <f t="shared" si="12"/>
        <v>0</v>
      </c>
      <c r="V27" s="22">
        <v>0</v>
      </c>
      <c r="W27" s="12">
        <f t="shared" si="13"/>
        <v>0</v>
      </c>
      <c r="X27" s="22">
        <v>0</v>
      </c>
      <c r="Y27" s="12">
        <f t="shared" si="14"/>
        <v>0</v>
      </c>
      <c r="Z27" s="22">
        <v>0.16959946150521171</v>
      </c>
      <c r="AA27" s="12">
        <f t="shared" si="15"/>
        <v>0</v>
      </c>
      <c r="AB27" s="22">
        <v>0.42344762049315826</v>
      </c>
      <c r="AC27" s="12">
        <f t="shared" si="16"/>
        <v>0</v>
      </c>
      <c r="AD27" s="40">
        <f t="shared" si="17"/>
        <v>1</v>
      </c>
      <c r="AE27" s="32">
        <f t="shared" ref="AE27:AE90" si="20">AC27+AA27+Y27+W27+U27+S27+Q27+O27+M27+K27+I27+G27</f>
        <v>0</v>
      </c>
      <c r="AF27" s="32">
        <f t="shared" si="19"/>
        <v>0</v>
      </c>
    </row>
    <row r="28" spans="1:32" ht="12.75" x14ac:dyDescent="0.2">
      <c r="A28" s="14">
        <v>2000</v>
      </c>
      <c r="B28" s="14">
        <v>21600</v>
      </c>
      <c r="C28" s="14">
        <v>21601</v>
      </c>
      <c r="D28" s="20" t="s">
        <v>38</v>
      </c>
      <c r="E28" s="12">
        <v>553496.56420000002</v>
      </c>
      <c r="F28" s="22">
        <v>1.557768215282032E-3</v>
      </c>
      <c r="G28" s="12">
        <f t="shared" si="5"/>
        <v>862.21935497857066</v>
      </c>
      <c r="H28" s="22">
        <v>0.11688195201607794</v>
      </c>
      <c r="I28" s="12">
        <f t="shared" si="6"/>
        <v>64693.75885788841</v>
      </c>
      <c r="J28" s="22">
        <v>4.402112395413519E-2</v>
      </c>
      <c r="K28" s="12">
        <f t="shared" si="7"/>
        <v>24365.540860836147</v>
      </c>
      <c r="L28" s="22">
        <v>7.776035755077737E-2</v>
      </c>
      <c r="M28" s="12">
        <f t="shared" si="8"/>
        <v>43040.090735318801</v>
      </c>
      <c r="N28" s="22">
        <v>0.12876587034038273</v>
      </c>
      <c r="O28" s="12">
        <f t="shared" si="9"/>
        <v>71271.466819624533</v>
      </c>
      <c r="P28" s="22">
        <v>6.2195103136098447E-2</v>
      </c>
      <c r="Q28" s="12">
        <f t="shared" si="10"/>
        <v>34424.775895895138</v>
      </c>
      <c r="R28" s="22">
        <v>8.6987540529867222E-2</v>
      </c>
      <c r="S28" s="12">
        <f t="shared" si="11"/>
        <v>48147.304811489754</v>
      </c>
      <c r="T28" s="22">
        <v>8.6148355636455592E-2</v>
      </c>
      <c r="U28" s="12">
        <f t="shared" si="12"/>
        <v>47682.81885625788</v>
      </c>
      <c r="V28" s="22">
        <v>4.505502674876842E-2</v>
      </c>
      <c r="W28" s="12">
        <f t="shared" si="13"/>
        <v>24937.802505382417</v>
      </c>
      <c r="X28" s="22">
        <v>4.8940307773310154E-2</v>
      </c>
      <c r="Y28" s="12">
        <f t="shared" si="14"/>
        <v>27088.292203417725</v>
      </c>
      <c r="Z28" s="22">
        <v>6.3560654001092787E-2</v>
      </c>
      <c r="AA28" s="12">
        <f t="shared" si="15"/>
        <v>35180.603607909841</v>
      </c>
      <c r="AB28" s="22">
        <v>0.23812594009775201</v>
      </c>
      <c r="AC28" s="12">
        <f t="shared" si="16"/>
        <v>131801.88969100075</v>
      </c>
      <c r="AD28" s="40">
        <f t="shared" si="17"/>
        <v>1</v>
      </c>
      <c r="AE28" s="32">
        <f t="shared" si="20"/>
        <v>553496.56419999991</v>
      </c>
      <c r="AF28" s="32">
        <f t="shared" si="19"/>
        <v>0</v>
      </c>
    </row>
    <row r="29" spans="1:32" ht="36" x14ac:dyDescent="0.2">
      <c r="A29" s="14">
        <v>2000</v>
      </c>
      <c r="B29" s="14">
        <v>22100</v>
      </c>
      <c r="C29" s="14">
        <v>22102</v>
      </c>
      <c r="D29" s="20" t="s">
        <v>39</v>
      </c>
      <c r="E29" s="12">
        <v>975556.0858</v>
      </c>
      <c r="F29" s="22">
        <v>0</v>
      </c>
      <c r="G29" s="12">
        <f t="shared" si="5"/>
        <v>0</v>
      </c>
      <c r="H29" s="22">
        <v>0</v>
      </c>
      <c r="I29" s="12">
        <f t="shared" si="6"/>
        <v>0</v>
      </c>
      <c r="J29" s="22">
        <v>0</v>
      </c>
      <c r="K29" s="12">
        <f t="shared" si="7"/>
        <v>0</v>
      </c>
      <c r="L29" s="22">
        <v>2.9001455830404786E-2</v>
      </c>
      <c r="M29" s="12">
        <f t="shared" si="8"/>
        <v>28292.54673241128</v>
      </c>
      <c r="N29" s="22">
        <v>5.8795965962421655E-2</v>
      </c>
      <c r="O29" s="12">
        <f t="shared" si="9"/>
        <v>57358.762415130099</v>
      </c>
      <c r="P29" s="22">
        <v>0</v>
      </c>
      <c r="Q29" s="12">
        <f t="shared" si="10"/>
        <v>0</v>
      </c>
      <c r="R29" s="22">
        <v>4.409290836075383E-2</v>
      </c>
      <c r="S29" s="12">
        <f t="shared" si="11"/>
        <v>43015.105091955098</v>
      </c>
      <c r="T29" s="22">
        <v>0</v>
      </c>
      <c r="U29" s="12">
        <f t="shared" si="12"/>
        <v>0</v>
      </c>
      <c r="V29" s="22">
        <v>5.5624399333743307E-3</v>
      </c>
      <c r="W29" s="12">
        <f t="shared" si="13"/>
        <v>5426.4721289002746</v>
      </c>
      <c r="X29" s="22">
        <v>0.15466966019184564</v>
      </c>
      <c r="Y29" s="12">
        <f t="shared" si="14"/>
        <v>150888.92828877299</v>
      </c>
      <c r="Z29" s="22">
        <v>0.11921837634980656</v>
      </c>
      <c r="AA29" s="12">
        <f t="shared" si="15"/>
        <v>116304.21258724858</v>
      </c>
      <c r="AB29" s="22">
        <v>0.58865919337139316</v>
      </c>
      <c r="AC29" s="12">
        <f t="shared" si="16"/>
        <v>574270.05855558161</v>
      </c>
      <c r="AD29" s="40">
        <f t="shared" si="17"/>
        <v>1</v>
      </c>
      <c r="AE29" s="32">
        <f t="shared" si="20"/>
        <v>975556.08579999977</v>
      </c>
      <c r="AF29" s="32">
        <f t="shared" si="19"/>
        <v>0</v>
      </c>
    </row>
    <row r="30" spans="1:32" ht="24" x14ac:dyDescent="0.2">
      <c r="A30" s="14">
        <v>2000</v>
      </c>
      <c r="B30" s="14">
        <v>22100</v>
      </c>
      <c r="C30" s="14">
        <v>22103</v>
      </c>
      <c r="D30" s="20" t="s">
        <v>40</v>
      </c>
      <c r="E30" s="12">
        <v>0</v>
      </c>
      <c r="F30" s="22">
        <v>0</v>
      </c>
      <c r="G30" s="12">
        <f t="shared" si="5"/>
        <v>0</v>
      </c>
      <c r="H30" s="22">
        <v>0.41479354484716213</v>
      </c>
      <c r="I30" s="12">
        <f t="shared" si="6"/>
        <v>0</v>
      </c>
      <c r="J30" s="22">
        <v>0.2346284484876206</v>
      </c>
      <c r="K30" s="12">
        <f t="shared" si="7"/>
        <v>0</v>
      </c>
      <c r="L30" s="22">
        <v>0</v>
      </c>
      <c r="M30" s="12">
        <f t="shared" si="8"/>
        <v>0</v>
      </c>
      <c r="N30" s="22">
        <v>0</v>
      </c>
      <c r="O30" s="12">
        <f t="shared" si="9"/>
        <v>0</v>
      </c>
      <c r="P30" s="22">
        <v>0</v>
      </c>
      <c r="Q30" s="12">
        <f t="shared" si="10"/>
        <v>0</v>
      </c>
      <c r="R30" s="22">
        <v>0.12862369819484482</v>
      </c>
      <c r="S30" s="12">
        <f t="shared" si="11"/>
        <v>0</v>
      </c>
      <c r="T30" s="22">
        <v>0</v>
      </c>
      <c r="U30" s="12">
        <f t="shared" si="12"/>
        <v>0</v>
      </c>
      <c r="V30" s="22">
        <v>0.15685816853029858</v>
      </c>
      <c r="W30" s="12">
        <f t="shared" si="13"/>
        <v>0</v>
      </c>
      <c r="X30" s="22">
        <v>6.5096139940073905E-2</v>
      </c>
      <c r="Y30" s="12">
        <f t="shared" si="14"/>
        <v>0</v>
      </c>
      <c r="Z30" s="22">
        <v>0</v>
      </c>
      <c r="AA30" s="12">
        <f t="shared" si="15"/>
        <v>0</v>
      </c>
      <c r="AB30" s="22">
        <v>0</v>
      </c>
      <c r="AC30" s="12">
        <f t="shared" si="16"/>
        <v>0</v>
      </c>
      <c r="AD30" s="40">
        <f t="shared" si="17"/>
        <v>1</v>
      </c>
      <c r="AE30" s="32">
        <f t="shared" si="20"/>
        <v>0</v>
      </c>
      <c r="AF30" s="32">
        <f t="shared" si="19"/>
        <v>0</v>
      </c>
    </row>
    <row r="31" spans="1:32" ht="24" x14ac:dyDescent="0.2">
      <c r="A31" s="14">
        <v>2000</v>
      </c>
      <c r="B31" s="14">
        <v>22100</v>
      </c>
      <c r="C31" s="14">
        <v>22104</v>
      </c>
      <c r="D31" s="20" t="s">
        <v>41</v>
      </c>
      <c r="E31" s="12">
        <v>43948.384399999995</v>
      </c>
      <c r="F31" s="22">
        <v>0.119095031573429</v>
      </c>
      <c r="G31" s="12">
        <f t="shared" si="5"/>
        <v>5234.034227719194</v>
      </c>
      <c r="H31" s="22">
        <v>7.9911771982665733E-2</v>
      </c>
      <c r="I31" s="12">
        <f t="shared" si="6"/>
        <v>3511.9932731793433</v>
      </c>
      <c r="J31" s="22">
        <v>0.11383258483992098</v>
      </c>
      <c r="K31" s="12">
        <f t="shared" si="7"/>
        <v>5002.7581957904595</v>
      </c>
      <c r="L31" s="22">
        <v>0.13419987214290005</v>
      </c>
      <c r="M31" s="12">
        <f t="shared" si="8"/>
        <v>5897.8675673670223</v>
      </c>
      <c r="N31" s="22">
        <v>4.5249172153225291E-2</v>
      </c>
      <c r="O31" s="12">
        <f t="shared" si="9"/>
        <v>1988.6280115717207</v>
      </c>
      <c r="P31" s="22">
        <v>7.9409053149182549E-2</v>
      </c>
      <c r="Q31" s="12">
        <f t="shared" si="10"/>
        <v>3489.8995926403049</v>
      </c>
      <c r="R31" s="22">
        <v>0.10077568809675091</v>
      </c>
      <c r="S31" s="12">
        <f t="shared" si="11"/>
        <v>4428.9286786505136</v>
      </c>
      <c r="T31" s="22">
        <v>9.9639412277802125E-2</v>
      </c>
      <c r="U31" s="12">
        <f t="shared" si="12"/>
        <v>4378.9911921749272</v>
      </c>
      <c r="V31" s="22">
        <v>1.2702229412588978E-2</v>
      </c>
      <c r="W31" s="12">
        <f t="shared" si="13"/>
        <v>558.24246096144657</v>
      </c>
      <c r="X31" s="22">
        <v>1.6456964578789163E-2</v>
      </c>
      <c r="Y31" s="12">
        <f t="shared" si="14"/>
        <v>723.25700536581019</v>
      </c>
      <c r="Z31" s="22">
        <v>3.606441730902267E-2</v>
      </c>
      <c r="AA31" s="12">
        <f t="shared" si="15"/>
        <v>1584.9728750589418</v>
      </c>
      <c r="AB31" s="22">
        <v>0.16266380248372245</v>
      </c>
      <c r="AC31" s="12">
        <f t="shared" si="16"/>
        <v>7148.8113195203077</v>
      </c>
      <c r="AD31" s="40">
        <f t="shared" si="17"/>
        <v>1</v>
      </c>
      <c r="AE31" s="32">
        <f t="shared" si="20"/>
        <v>43948.384399999995</v>
      </c>
      <c r="AF31" s="32">
        <f t="shared" si="19"/>
        <v>0</v>
      </c>
    </row>
    <row r="32" spans="1:32" ht="24" x14ac:dyDescent="0.2">
      <c r="A32" s="14">
        <v>2000</v>
      </c>
      <c r="B32" s="14">
        <v>22100</v>
      </c>
      <c r="C32" s="14">
        <v>22106</v>
      </c>
      <c r="D32" s="20" t="s">
        <v>42</v>
      </c>
      <c r="E32" s="12">
        <v>0</v>
      </c>
      <c r="F32" s="22">
        <v>0</v>
      </c>
      <c r="G32" s="12">
        <f t="shared" si="5"/>
        <v>0</v>
      </c>
      <c r="H32" s="22">
        <v>0</v>
      </c>
      <c r="I32" s="12">
        <f t="shared" si="6"/>
        <v>0</v>
      </c>
      <c r="J32" s="22">
        <v>0</v>
      </c>
      <c r="K32" s="12">
        <f t="shared" si="7"/>
        <v>0</v>
      </c>
      <c r="L32" s="22">
        <v>0</v>
      </c>
      <c r="M32" s="12">
        <f t="shared" si="8"/>
        <v>0</v>
      </c>
      <c r="N32" s="22">
        <v>0</v>
      </c>
      <c r="O32" s="12">
        <f t="shared" si="9"/>
        <v>0</v>
      </c>
      <c r="P32" s="22">
        <v>0</v>
      </c>
      <c r="Q32" s="12">
        <f t="shared" si="10"/>
        <v>0</v>
      </c>
      <c r="R32" s="22">
        <v>0</v>
      </c>
      <c r="S32" s="12">
        <f t="shared" si="11"/>
        <v>0</v>
      </c>
      <c r="T32" s="22">
        <v>0</v>
      </c>
      <c r="U32" s="12">
        <f t="shared" si="12"/>
        <v>0</v>
      </c>
      <c r="V32" s="22">
        <v>0</v>
      </c>
      <c r="W32" s="12">
        <f t="shared" si="13"/>
        <v>0</v>
      </c>
      <c r="X32" s="22">
        <v>0</v>
      </c>
      <c r="Y32" s="12">
        <f t="shared" si="14"/>
        <v>0</v>
      </c>
      <c r="Z32" s="22">
        <v>0</v>
      </c>
      <c r="AA32" s="12">
        <f t="shared" si="15"/>
        <v>0</v>
      </c>
      <c r="AB32" s="22">
        <v>0</v>
      </c>
      <c r="AC32" s="12">
        <f t="shared" si="16"/>
        <v>0</v>
      </c>
      <c r="AD32" s="40">
        <f t="shared" si="17"/>
        <v>0</v>
      </c>
      <c r="AE32" s="32">
        <f t="shared" si="20"/>
        <v>0</v>
      </c>
      <c r="AF32" s="32">
        <f t="shared" si="19"/>
        <v>0</v>
      </c>
    </row>
    <row r="33" spans="1:32" ht="12.75" x14ac:dyDescent="0.2">
      <c r="A33" s="14">
        <v>2000</v>
      </c>
      <c r="B33" s="14">
        <v>22300</v>
      </c>
      <c r="C33" s="14">
        <v>22301</v>
      </c>
      <c r="D33" s="20" t="s">
        <v>43</v>
      </c>
      <c r="E33" s="12">
        <v>0</v>
      </c>
      <c r="F33" s="22">
        <v>0.25217015169079277</v>
      </c>
      <c r="G33" s="12">
        <f t="shared" si="5"/>
        <v>0</v>
      </c>
      <c r="H33" s="22">
        <v>4.8698048115649407E-2</v>
      </c>
      <c r="I33" s="12">
        <f t="shared" si="6"/>
        <v>0</v>
      </c>
      <c r="J33" s="22">
        <v>4.8698048115649407E-2</v>
      </c>
      <c r="K33" s="12">
        <f t="shared" si="7"/>
        <v>0</v>
      </c>
      <c r="L33" s="22">
        <v>4.8695543773398207E-2</v>
      </c>
      <c r="M33" s="12">
        <f t="shared" si="8"/>
        <v>0</v>
      </c>
      <c r="N33" s="22">
        <v>0.1071307528219763</v>
      </c>
      <c r="O33" s="12">
        <f t="shared" si="9"/>
        <v>0</v>
      </c>
      <c r="P33" s="22">
        <v>9.0434442163328743E-2</v>
      </c>
      <c r="Q33" s="12">
        <f t="shared" si="10"/>
        <v>0</v>
      </c>
      <c r="R33" s="22">
        <v>0</v>
      </c>
      <c r="S33" s="12">
        <f t="shared" si="11"/>
        <v>0</v>
      </c>
      <c r="T33" s="22">
        <v>0</v>
      </c>
      <c r="U33" s="12">
        <f t="shared" si="12"/>
        <v>0</v>
      </c>
      <c r="V33" s="22">
        <v>0</v>
      </c>
      <c r="W33" s="12">
        <f t="shared" si="13"/>
        <v>0</v>
      </c>
      <c r="X33" s="22">
        <v>0</v>
      </c>
      <c r="Y33" s="12">
        <f t="shared" si="14"/>
        <v>0</v>
      </c>
      <c r="Z33" s="22">
        <v>9.1825882544122328E-2</v>
      </c>
      <c r="AA33" s="12">
        <f t="shared" si="15"/>
        <v>0</v>
      </c>
      <c r="AB33" s="22">
        <v>0.3123471307750828</v>
      </c>
      <c r="AC33" s="12">
        <f t="shared" si="16"/>
        <v>0</v>
      </c>
      <c r="AD33" s="40">
        <f t="shared" si="17"/>
        <v>1</v>
      </c>
      <c r="AE33" s="32">
        <f t="shared" si="20"/>
        <v>0</v>
      </c>
      <c r="AF33" s="32">
        <f t="shared" si="19"/>
        <v>0</v>
      </c>
    </row>
    <row r="34" spans="1:32" ht="12.75" x14ac:dyDescent="0.2">
      <c r="A34" s="14">
        <v>2000</v>
      </c>
      <c r="B34" s="14">
        <v>24200</v>
      </c>
      <c r="C34" s="14">
        <v>24201</v>
      </c>
      <c r="D34" s="20" t="s">
        <v>44</v>
      </c>
      <c r="E34" s="12">
        <v>0</v>
      </c>
      <c r="F34" s="22">
        <v>1.1554394806514845E-2</v>
      </c>
      <c r="G34" s="12">
        <f t="shared" si="5"/>
        <v>0</v>
      </c>
      <c r="H34" s="22">
        <v>5.8543104088336705E-2</v>
      </c>
      <c r="I34" s="12">
        <f t="shared" si="6"/>
        <v>0</v>
      </c>
      <c r="J34" s="22">
        <v>5.0965936782209738E-2</v>
      </c>
      <c r="K34" s="12">
        <f t="shared" si="7"/>
        <v>0</v>
      </c>
      <c r="L34" s="22">
        <v>6.7075447643471245E-2</v>
      </c>
      <c r="M34" s="12">
        <f t="shared" si="8"/>
        <v>0</v>
      </c>
      <c r="N34" s="22">
        <v>8.276603520156893E-2</v>
      </c>
      <c r="O34" s="12">
        <f t="shared" si="9"/>
        <v>0</v>
      </c>
      <c r="P34" s="22">
        <v>5.2578289724960398E-2</v>
      </c>
      <c r="Q34" s="12">
        <f t="shared" si="10"/>
        <v>0</v>
      </c>
      <c r="R34" s="22">
        <v>6.3478230644716513E-2</v>
      </c>
      <c r="S34" s="12">
        <f t="shared" si="11"/>
        <v>0</v>
      </c>
      <c r="T34" s="22">
        <v>0.14055078308862404</v>
      </c>
      <c r="U34" s="12">
        <f t="shared" si="12"/>
        <v>0</v>
      </c>
      <c r="V34" s="22">
        <v>6.6270445868823441E-2</v>
      </c>
      <c r="W34" s="12">
        <f t="shared" si="13"/>
        <v>0</v>
      </c>
      <c r="X34" s="22">
        <v>6.1254273017692269E-2</v>
      </c>
      <c r="Y34" s="12">
        <f t="shared" si="14"/>
        <v>0</v>
      </c>
      <c r="Z34" s="22">
        <v>0.15824863951448273</v>
      </c>
      <c r="AA34" s="12">
        <f t="shared" si="15"/>
        <v>0</v>
      </c>
      <c r="AB34" s="22">
        <v>0.18671441961859916</v>
      </c>
      <c r="AC34" s="12">
        <f t="shared" si="16"/>
        <v>0</v>
      </c>
      <c r="AD34" s="40">
        <f t="shared" si="17"/>
        <v>1</v>
      </c>
      <c r="AE34" s="32">
        <f t="shared" si="20"/>
        <v>0</v>
      </c>
      <c r="AF34" s="32">
        <f t="shared" si="19"/>
        <v>0</v>
      </c>
    </row>
    <row r="35" spans="1:32" ht="12.75" x14ac:dyDescent="0.2">
      <c r="A35" s="14">
        <v>2000</v>
      </c>
      <c r="B35" s="14">
        <v>24400</v>
      </c>
      <c r="C35" s="14">
        <v>24401</v>
      </c>
      <c r="D35" s="20" t="s">
        <v>45</v>
      </c>
      <c r="E35" s="12">
        <v>0</v>
      </c>
      <c r="F35" s="22">
        <v>1.1554394806514847E-2</v>
      </c>
      <c r="G35" s="12">
        <f t="shared" si="5"/>
        <v>0</v>
      </c>
      <c r="H35" s="22">
        <v>5.8543104088336712E-2</v>
      </c>
      <c r="I35" s="12">
        <f t="shared" si="6"/>
        <v>0</v>
      </c>
      <c r="J35" s="22">
        <v>5.0965936782209745E-2</v>
      </c>
      <c r="K35" s="12">
        <f t="shared" si="7"/>
        <v>0</v>
      </c>
      <c r="L35" s="22">
        <v>6.7075447643471245E-2</v>
      </c>
      <c r="M35" s="12">
        <f t="shared" si="8"/>
        <v>0</v>
      </c>
      <c r="N35" s="22">
        <v>8.276603520156893E-2</v>
      </c>
      <c r="O35" s="12">
        <f>E35*N35</f>
        <v>0</v>
      </c>
      <c r="P35" s="22">
        <v>5.2578289724960404E-2</v>
      </c>
      <c r="Q35" s="12">
        <f t="shared" si="10"/>
        <v>0</v>
      </c>
      <c r="R35" s="22">
        <v>6.3478230644716527E-2</v>
      </c>
      <c r="S35" s="12">
        <f t="shared" si="11"/>
        <v>0</v>
      </c>
      <c r="T35" s="22">
        <v>0.14055078308862404</v>
      </c>
      <c r="U35" s="12">
        <f t="shared" si="12"/>
        <v>0</v>
      </c>
      <c r="V35" s="22">
        <v>6.6270445868823441E-2</v>
      </c>
      <c r="W35" s="12">
        <f t="shared" si="13"/>
        <v>0</v>
      </c>
      <c r="X35" s="22">
        <v>6.1254273017692276E-2</v>
      </c>
      <c r="Y35" s="12">
        <f t="shared" si="14"/>
        <v>0</v>
      </c>
      <c r="Z35" s="22">
        <v>0.15824863951448276</v>
      </c>
      <c r="AA35" s="12">
        <f t="shared" si="15"/>
        <v>0</v>
      </c>
      <c r="AB35" s="22">
        <v>0.18671441961859922</v>
      </c>
      <c r="AC35" s="12">
        <f t="shared" si="16"/>
        <v>0</v>
      </c>
      <c r="AD35" s="40">
        <f t="shared" si="17"/>
        <v>1</v>
      </c>
      <c r="AE35" s="32">
        <f t="shared" si="20"/>
        <v>0</v>
      </c>
      <c r="AF35" s="32">
        <f t="shared" si="19"/>
        <v>0</v>
      </c>
    </row>
    <row r="36" spans="1:32" ht="12.75" x14ac:dyDescent="0.2">
      <c r="A36" s="14">
        <v>2000</v>
      </c>
      <c r="B36" s="14">
        <v>24500</v>
      </c>
      <c r="C36" s="14">
        <v>24501</v>
      </c>
      <c r="D36" s="20" t="s">
        <v>141</v>
      </c>
      <c r="E36" s="12">
        <v>0</v>
      </c>
      <c r="F36" s="22">
        <v>1.1554394806514847E-2</v>
      </c>
      <c r="G36" s="12">
        <f t="shared" si="5"/>
        <v>0</v>
      </c>
      <c r="H36" s="22">
        <v>5.8543104088336712E-2</v>
      </c>
      <c r="I36" s="12">
        <f t="shared" si="6"/>
        <v>0</v>
      </c>
      <c r="J36" s="22">
        <v>5.0965936782209738E-2</v>
      </c>
      <c r="K36" s="12">
        <f t="shared" si="7"/>
        <v>0</v>
      </c>
      <c r="L36" s="22">
        <v>6.7075447643471245E-2</v>
      </c>
      <c r="M36" s="12">
        <f t="shared" si="8"/>
        <v>0</v>
      </c>
      <c r="N36" s="22">
        <v>8.276603520156893E-2</v>
      </c>
      <c r="O36" s="12">
        <f t="shared" si="9"/>
        <v>0</v>
      </c>
      <c r="P36" s="22">
        <v>5.2578289724960404E-2</v>
      </c>
      <c r="Q36" s="12">
        <f t="shared" si="10"/>
        <v>0</v>
      </c>
      <c r="R36" s="22">
        <v>6.3478230644716527E-2</v>
      </c>
      <c r="S36" s="12">
        <f t="shared" si="11"/>
        <v>0</v>
      </c>
      <c r="T36" s="22">
        <v>0.14055078308862404</v>
      </c>
      <c r="U36" s="12">
        <f t="shared" si="12"/>
        <v>0</v>
      </c>
      <c r="V36" s="22">
        <v>6.6270445868823441E-2</v>
      </c>
      <c r="W36" s="12">
        <f t="shared" si="13"/>
        <v>0</v>
      </c>
      <c r="X36" s="22">
        <v>6.1254273017692276E-2</v>
      </c>
      <c r="Y36" s="12">
        <f t="shared" si="14"/>
        <v>0</v>
      </c>
      <c r="Z36" s="22">
        <v>0.15824863951448273</v>
      </c>
      <c r="AA36" s="12">
        <f t="shared" si="15"/>
        <v>0</v>
      </c>
      <c r="AB36" s="22">
        <v>0.18671441961859919</v>
      </c>
      <c r="AC36" s="12">
        <f t="shared" si="16"/>
        <v>0</v>
      </c>
      <c r="AD36" s="40">
        <f t="shared" si="17"/>
        <v>1</v>
      </c>
      <c r="AE36" s="32">
        <f t="shared" si="20"/>
        <v>0</v>
      </c>
      <c r="AF36" s="32">
        <f t="shared" si="19"/>
        <v>0</v>
      </c>
    </row>
    <row r="37" spans="1:32" ht="12.75" x14ac:dyDescent="0.2">
      <c r="A37" s="14">
        <v>2000</v>
      </c>
      <c r="B37" s="14">
        <v>24600</v>
      </c>
      <c r="C37" s="14">
        <v>24601</v>
      </c>
      <c r="D37" s="20" t="s">
        <v>46</v>
      </c>
      <c r="E37" s="12">
        <v>9635.3045999999995</v>
      </c>
      <c r="F37" s="22">
        <v>1</v>
      </c>
      <c r="G37" s="12">
        <f t="shared" si="5"/>
        <v>9635.3045999999995</v>
      </c>
      <c r="H37" s="22">
        <v>0</v>
      </c>
      <c r="I37" s="12">
        <f t="shared" si="6"/>
        <v>0</v>
      </c>
      <c r="J37" s="22">
        <v>0</v>
      </c>
      <c r="K37" s="12">
        <f t="shared" si="7"/>
        <v>0</v>
      </c>
      <c r="L37" s="22">
        <v>0</v>
      </c>
      <c r="M37" s="12">
        <f t="shared" si="8"/>
        <v>0</v>
      </c>
      <c r="N37" s="22">
        <v>0</v>
      </c>
      <c r="O37" s="12">
        <f t="shared" si="9"/>
        <v>0</v>
      </c>
      <c r="P37" s="22">
        <v>0</v>
      </c>
      <c r="Q37" s="12">
        <f t="shared" si="10"/>
        <v>0</v>
      </c>
      <c r="R37" s="22">
        <v>0</v>
      </c>
      <c r="S37" s="12">
        <f t="shared" si="11"/>
        <v>0</v>
      </c>
      <c r="T37" s="22">
        <v>0</v>
      </c>
      <c r="U37" s="12">
        <f t="shared" si="12"/>
        <v>0</v>
      </c>
      <c r="V37" s="22">
        <v>0</v>
      </c>
      <c r="W37" s="12">
        <f t="shared" si="13"/>
        <v>0</v>
      </c>
      <c r="X37" s="22">
        <v>0</v>
      </c>
      <c r="Y37" s="12">
        <f t="shared" si="14"/>
        <v>0</v>
      </c>
      <c r="Z37" s="22">
        <v>0</v>
      </c>
      <c r="AA37" s="12">
        <f t="shared" si="15"/>
        <v>0</v>
      </c>
      <c r="AB37" s="22">
        <v>0</v>
      </c>
      <c r="AC37" s="12">
        <f t="shared" si="16"/>
        <v>0</v>
      </c>
      <c r="AD37" s="40">
        <f t="shared" si="17"/>
        <v>1</v>
      </c>
      <c r="AE37" s="32">
        <f t="shared" si="20"/>
        <v>9635.3045999999995</v>
      </c>
      <c r="AF37" s="32">
        <f t="shared" si="19"/>
        <v>0</v>
      </c>
    </row>
    <row r="38" spans="1:32" ht="12.75" x14ac:dyDescent="0.2">
      <c r="A38" s="14">
        <v>2000</v>
      </c>
      <c r="B38" s="14">
        <v>24700</v>
      </c>
      <c r="C38" s="14">
        <v>24701</v>
      </c>
      <c r="D38" s="20" t="s">
        <v>47</v>
      </c>
      <c r="E38" s="12">
        <v>0</v>
      </c>
      <c r="F38" s="22">
        <v>8.3333333333333329E-2</v>
      </c>
      <c r="G38" s="12">
        <f t="shared" si="5"/>
        <v>0</v>
      </c>
      <c r="H38" s="22">
        <v>8.3333333333333329E-2</v>
      </c>
      <c r="I38" s="12">
        <f t="shared" si="6"/>
        <v>0</v>
      </c>
      <c r="J38" s="22">
        <v>8.3333333333333329E-2</v>
      </c>
      <c r="K38" s="12">
        <f t="shared" si="7"/>
        <v>0</v>
      </c>
      <c r="L38" s="22">
        <v>8.3333333333333329E-2</v>
      </c>
      <c r="M38" s="12">
        <f t="shared" si="8"/>
        <v>0</v>
      </c>
      <c r="N38" s="22">
        <v>8.3333333333333329E-2</v>
      </c>
      <c r="O38" s="12">
        <f t="shared" si="9"/>
        <v>0</v>
      </c>
      <c r="P38" s="22">
        <v>8.3333333333333329E-2</v>
      </c>
      <c r="Q38" s="12">
        <f t="shared" si="10"/>
        <v>0</v>
      </c>
      <c r="R38" s="22">
        <v>8.3333333333333329E-2</v>
      </c>
      <c r="S38" s="12">
        <f t="shared" si="11"/>
        <v>0</v>
      </c>
      <c r="T38" s="22">
        <v>8.3333333333333329E-2</v>
      </c>
      <c r="U38" s="12">
        <f t="shared" si="12"/>
        <v>0</v>
      </c>
      <c r="V38" s="22">
        <v>8.3333333333333329E-2</v>
      </c>
      <c r="W38" s="12">
        <f t="shared" si="13"/>
        <v>0</v>
      </c>
      <c r="X38" s="22">
        <v>8.3333333333333329E-2</v>
      </c>
      <c r="Y38" s="12">
        <f t="shared" si="14"/>
        <v>0</v>
      </c>
      <c r="Z38" s="22">
        <v>8.3333333333333329E-2</v>
      </c>
      <c r="AA38" s="12">
        <f t="shared" si="15"/>
        <v>0</v>
      </c>
      <c r="AB38" s="22">
        <v>8.3333333333333329E-2</v>
      </c>
      <c r="AC38" s="12">
        <f t="shared" si="16"/>
        <v>0</v>
      </c>
      <c r="AD38" s="40">
        <f t="shared" si="17"/>
        <v>1</v>
      </c>
      <c r="AE38" s="32">
        <f t="shared" si="20"/>
        <v>0</v>
      </c>
      <c r="AF38" s="32">
        <f t="shared" si="19"/>
        <v>0</v>
      </c>
    </row>
    <row r="39" spans="1:32" ht="12.75" x14ac:dyDescent="0.2">
      <c r="A39" s="14">
        <v>2000</v>
      </c>
      <c r="B39" s="14">
        <v>24800</v>
      </c>
      <c r="C39" s="14">
        <v>24801</v>
      </c>
      <c r="D39" s="20" t="s">
        <v>48</v>
      </c>
      <c r="E39" s="12">
        <v>151164.18119999999</v>
      </c>
      <c r="F39" s="22">
        <v>1</v>
      </c>
      <c r="G39" s="12">
        <f t="shared" si="5"/>
        <v>151164.18119999999</v>
      </c>
      <c r="H39" s="22">
        <v>0</v>
      </c>
      <c r="I39" s="12">
        <f t="shared" si="6"/>
        <v>0</v>
      </c>
      <c r="J39" s="22">
        <v>0</v>
      </c>
      <c r="K39" s="12">
        <f t="shared" si="7"/>
        <v>0</v>
      </c>
      <c r="L39" s="22">
        <v>0</v>
      </c>
      <c r="M39" s="12">
        <f t="shared" si="8"/>
        <v>0</v>
      </c>
      <c r="N39" s="22">
        <v>0</v>
      </c>
      <c r="O39" s="12">
        <f t="shared" si="9"/>
        <v>0</v>
      </c>
      <c r="P39" s="22">
        <v>0</v>
      </c>
      <c r="Q39" s="12">
        <f t="shared" si="10"/>
        <v>0</v>
      </c>
      <c r="R39" s="22">
        <v>0</v>
      </c>
      <c r="S39" s="12">
        <f t="shared" si="11"/>
        <v>0</v>
      </c>
      <c r="T39" s="22">
        <v>0</v>
      </c>
      <c r="U39" s="12">
        <f t="shared" si="12"/>
        <v>0</v>
      </c>
      <c r="V39" s="22">
        <v>0</v>
      </c>
      <c r="W39" s="12">
        <f t="shared" si="13"/>
        <v>0</v>
      </c>
      <c r="X39" s="22">
        <v>0</v>
      </c>
      <c r="Y39" s="12">
        <f t="shared" si="14"/>
        <v>0</v>
      </c>
      <c r="Z39" s="22">
        <v>0</v>
      </c>
      <c r="AA39" s="12">
        <f t="shared" si="15"/>
        <v>0</v>
      </c>
      <c r="AB39" s="22">
        <v>0</v>
      </c>
      <c r="AC39" s="12">
        <f t="shared" si="16"/>
        <v>0</v>
      </c>
      <c r="AD39" s="40">
        <f t="shared" si="17"/>
        <v>1</v>
      </c>
      <c r="AE39" s="32">
        <f t="shared" si="20"/>
        <v>151164.18119999999</v>
      </c>
      <c r="AF39" s="32">
        <f t="shared" si="19"/>
        <v>0</v>
      </c>
    </row>
    <row r="40" spans="1:32" ht="12.75" x14ac:dyDescent="0.2">
      <c r="A40" s="14">
        <v>2000</v>
      </c>
      <c r="B40" s="14">
        <v>24900</v>
      </c>
      <c r="C40" s="14">
        <v>24901</v>
      </c>
      <c r="D40" s="20" t="s">
        <v>49</v>
      </c>
      <c r="E40" s="12">
        <v>0</v>
      </c>
      <c r="F40" s="22">
        <v>0</v>
      </c>
      <c r="G40" s="12">
        <f t="shared" si="5"/>
        <v>0</v>
      </c>
      <c r="H40" s="22">
        <v>0</v>
      </c>
      <c r="I40" s="12">
        <f t="shared" si="6"/>
        <v>0</v>
      </c>
      <c r="J40" s="22">
        <v>0</v>
      </c>
      <c r="K40" s="12">
        <f t="shared" si="7"/>
        <v>0</v>
      </c>
      <c r="L40" s="22">
        <v>0</v>
      </c>
      <c r="M40" s="12">
        <f t="shared" si="8"/>
        <v>0</v>
      </c>
      <c r="N40" s="22">
        <v>0</v>
      </c>
      <c r="O40" s="12">
        <f t="shared" si="9"/>
        <v>0</v>
      </c>
      <c r="P40" s="22">
        <v>0</v>
      </c>
      <c r="Q40" s="12">
        <f t="shared" si="10"/>
        <v>0</v>
      </c>
      <c r="R40" s="22">
        <v>0</v>
      </c>
      <c r="S40" s="12">
        <f t="shared" si="11"/>
        <v>0</v>
      </c>
      <c r="T40" s="22">
        <v>0</v>
      </c>
      <c r="U40" s="12">
        <f t="shared" si="12"/>
        <v>0</v>
      </c>
      <c r="V40" s="22">
        <v>0</v>
      </c>
      <c r="W40" s="12">
        <f t="shared" si="13"/>
        <v>0</v>
      </c>
      <c r="X40" s="22">
        <v>0</v>
      </c>
      <c r="Y40" s="12">
        <f t="shared" si="14"/>
        <v>0</v>
      </c>
      <c r="Z40" s="22">
        <v>0</v>
      </c>
      <c r="AA40" s="12">
        <f t="shared" si="15"/>
        <v>0</v>
      </c>
      <c r="AB40" s="22">
        <v>0</v>
      </c>
      <c r="AC40" s="12">
        <f t="shared" si="16"/>
        <v>0</v>
      </c>
      <c r="AD40" s="40">
        <f t="shared" si="17"/>
        <v>0</v>
      </c>
      <c r="AE40" s="32">
        <f t="shared" si="20"/>
        <v>0</v>
      </c>
      <c r="AF40" s="32">
        <f t="shared" si="19"/>
        <v>0</v>
      </c>
    </row>
    <row r="41" spans="1:32" ht="12.75" x14ac:dyDescent="0.2">
      <c r="A41" s="14">
        <v>2000</v>
      </c>
      <c r="B41" s="14">
        <v>25200</v>
      </c>
      <c r="C41" s="14">
        <v>25201</v>
      </c>
      <c r="D41" s="20" t="s">
        <v>50</v>
      </c>
      <c r="E41" s="12">
        <v>2098.8000000000002</v>
      </c>
      <c r="F41" s="22">
        <v>3.9798814650833292E-2</v>
      </c>
      <c r="G41" s="12">
        <f t="shared" si="5"/>
        <v>83.529752189168917</v>
      </c>
      <c r="H41" s="22">
        <v>0.10862735292933322</v>
      </c>
      <c r="I41" s="12">
        <f t="shared" si="6"/>
        <v>227.98708832808458</v>
      </c>
      <c r="J41" s="22">
        <v>2.1725470585866644E-2</v>
      </c>
      <c r="K41" s="12">
        <f t="shared" si="7"/>
        <v>45.597417665616916</v>
      </c>
      <c r="L41" s="22">
        <v>1.6294102939399983E-2</v>
      </c>
      <c r="M41" s="12">
        <f t="shared" si="8"/>
        <v>34.198063249212687</v>
      </c>
      <c r="N41" s="22">
        <v>0</v>
      </c>
      <c r="O41" s="12">
        <f t="shared" si="9"/>
        <v>0</v>
      </c>
      <c r="P41" s="22">
        <v>0</v>
      </c>
      <c r="Q41" s="12">
        <f t="shared" si="10"/>
        <v>0</v>
      </c>
      <c r="R41" s="22">
        <v>4.1938586215001621E-2</v>
      </c>
      <c r="S41" s="12">
        <f t="shared" si="11"/>
        <v>88.020704748045404</v>
      </c>
      <c r="T41" s="22">
        <v>0.21650555170053309</v>
      </c>
      <c r="U41" s="12">
        <f t="shared" si="12"/>
        <v>454.40185190907891</v>
      </c>
      <c r="V41" s="22">
        <v>0</v>
      </c>
      <c r="W41" s="12">
        <f t="shared" si="13"/>
        <v>0</v>
      </c>
      <c r="X41" s="22">
        <v>0.29685233516033299</v>
      </c>
      <c r="Y41" s="12">
        <f t="shared" si="14"/>
        <v>623.03368103450691</v>
      </c>
      <c r="Z41" s="22">
        <v>0.25825778581869907</v>
      </c>
      <c r="AA41" s="12">
        <f t="shared" si="15"/>
        <v>542.03144087628561</v>
      </c>
      <c r="AB41" s="22">
        <v>0</v>
      </c>
      <c r="AC41" s="12">
        <f t="shared" si="16"/>
        <v>0</v>
      </c>
      <c r="AD41" s="40">
        <f t="shared" si="17"/>
        <v>1</v>
      </c>
      <c r="AE41" s="32">
        <f t="shared" si="20"/>
        <v>2098.8000000000002</v>
      </c>
      <c r="AF41" s="32">
        <f t="shared" si="19"/>
        <v>0</v>
      </c>
    </row>
    <row r="42" spans="1:32" ht="12.75" x14ac:dyDescent="0.2">
      <c r="A42" s="14">
        <v>2000</v>
      </c>
      <c r="B42" s="14">
        <v>25300</v>
      </c>
      <c r="C42" s="14">
        <v>25301</v>
      </c>
      <c r="D42" s="20" t="s">
        <v>51</v>
      </c>
      <c r="E42" s="12">
        <v>1673131.8991999999</v>
      </c>
      <c r="F42" s="22">
        <v>1.0136471574105967E-2</v>
      </c>
      <c r="G42" s="12">
        <f t="shared" si="5"/>
        <v>16959.653935970728</v>
      </c>
      <c r="H42" s="22">
        <v>0.14884371931039014</v>
      </c>
      <c r="I42" s="12">
        <f t="shared" si="6"/>
        <v>249035.17477378476</v>
      </c>
      <c r="J42" s="22">
        <v>8.4075422729345081E-2</v>
      </c>
      <c r="K42" s="12">
        <f t="shared" si="7"/>
        <v>140669.27170719198</v>
      </c>
      <c r="L42" s="22">
        <v>1.6948032214266842E-2</v>
      </c>
      <c r="M42" s="12">
        <f t="shared" si="8"/>
        <v>28356.29332635906</v>
      </c>
      <c r="N42" s="22">
        <v>5.5840311126457071E-2</v>
      </c>
      <c r="O42" s="12">
        <f t="shared" si="9"/>
        <v>93428.205806928003</v>
      </c>
      <c r="P42" s="22">
        <v>0.11087361788767421</v>
      </c>
      <c r="Q42" s="12">
        <f t="shared" si="10"/>
        <v>185506.18686757941</v>
      </c>
      <c r="R42" s="22">
        <v>0.11280411975092715</v>
      </c>
      <c r="S42" s="12">
        <f t="shared" si="11"/>
        <v>188736.17111645296</v>
      </c>
      <c r="T42" s="22">
        <v>0.15713458184657675</v>
      </c>
      <c r="U42" s="12">
        <f t="shared" si="12"/>
        <v>262906.88135496079</v>
      </c>
      <c r="V42" s="22">
        <v>3.7312983230723441E-2</v>
      </c>
      <c r="W42" s="12">
        <f t="shared" si="13"/>
        <v>62429.54249763806</v>
      </c>
      <c r="X42" s="22">
        <v>4.510738646307437E-2</v>
      </c>
      <c r="Y42" s="12">
        <f t="shared" si="14"/>
        <v>75470.607180911989</v>
      </c>
      <c r="Z42" s="22">
        <v>7.5041042563318824E-2</v>
      </c>
      <c r="AA42" s="12">
        <f t="shared" si="15"/>
        <v>125553.56206191365</v>
      </c>
      <c r="AB42" s="22">
        <v>0.14588231130314006</v>
      </c>
      <c r="AC42" s="12">
        <f t="shared" si="16"/>
        <v>244080.34857030833</v>
      </c>
      <c r="AD42" s="40">
        <f t="shared" si="17"/>
        <v>1</v>
      </c>
      <c r="AE42" s="32">
        <f t="shared" si="20"/>
        <v>1673131.8991999996</v>
      </c>
      <c r="AF42" s="32">
        <f t="shared" si="19"/>
        <v>0</v>
      </c>
    </row>
    <row r="43" spans="1:32" ht="12.75" x14ac:dyDescent="0.2">
      <c r="A43" s="14">
        <v>2000</v>
      </c>
      <c r="B43" s="14">
        <v>25400</v>
      </c>
      <c r="C43" s="14">
        <v>25401</v>
      </c>
      <c r="D43" s="20" t="s">
        <v>52</v>
      </c>
      <c r="E43" s="12">
        <v>0</v>
      </c>
      <c r="F43" s="22">
        <v>8.3333333333333329E-2</v>
      </c>
      <c r="G43" s="12">
        <f t="shared" si="5"/>
        <v>0</v>
      </c>
      <c r="H43" s="22">
        <v>8.3333333333333329E-2</v>
      </c>
      <c r="I43" s="12">
        <f t="shared" si="6"/>
        <v>0</v>
      </c>
      <c r="J43" s="22">
        <v>8.3333333333333329E-2</v>
      </c>
      <c r="K43" s="12">
        <f t="shared" si="7"/>
        <v>0</v>
      </c>
      <c r="L43" s="22">
        <v>8.3333333333333329E-2</v>
      </c>
      <c r="M43" s="12">
        <f t="shared" si="8"/>
        <v>0</v>
      </c>
      <c r="N43" s="22">
        <v>8.3333333333333329E-2</v>
      </c>
      <c r="O43" s="12">
        <f t="shared" si="9"/>
        <v>0</v>
      </c>
      <c r="P43" s="22">
        <v>8.3333333333333329E-2</v>
      </c>
      <c r="Q43" s="12">
        <f>E43*P43</f>
        <v>0</v>
      </c>
      <c r="R43" s="22">
        <v>8.3333333333333329E-2</v>
      </c>
      <c r="S43" s="12">
        <f>E43*R43</f>
        <v>0</v>
      </c>
      <c r="T43" s="22">
        <v>8.3333333333333329E-2</v>
      </c>
      <c r="U43" s="12">
        <f t="shared" si="12"/>
        <v>0</v>
      </c>
      <c r="V43" s="22">
        <v>8.3333333333333329E-2</v>
      </c>
      <c r="W43" s="12">
        <f t="shared" si="13"/>
        <v>0</v>
      </c>
      <c r="X43" s="22">
        <v>8.3333333333333329E-2</v>
      </c>
      <c r="Y43" s="12">
        <f t="shared" si="14"/>
        <v>0</v>
      </c>
      <c r="Z43" s="22">
        <v>8.3333333333333329E-2</v>
      </c>
      <c r="AA43" s="12">
        <f t="shared" si="15"/>
        <v>0</v>
      </c>
      <c r="AB43" s="22">
        <v>8.3333333333333329E-2</v>
      </c>
      <c r="AC43" s="12">
        <f t="shared" si="16"/>
        <v>0</v>
      </c>
      <c r="AD43" s="40">
        <f t="shared" si="17"/>
        <v>1</v>
      </c>
      <c r="AE43" s="32">
        <f t="shared" si="20"/>
        <v>0</v>
      </c>
      <c r="AF43" s="32">
        <f t="shared" si="19"/>
        <v>0</v>
      </c>
    </row>
    <row r="44" spans="1:32" ht="12.75" x14ac:dyDescent="0.2">
      <c r="A44" s="14">
        <v>2000</v>
      </c>
      <c r="B44" s="14">
        <v>25500</v>
      </c>
      <c r="C44" s="14">
        <v>25501</v>
      </c>
      <c r="D44" s="20" t="s">
        <v>53</v>
      </c>
      <c r="E44" s="12">
        <v>0</v>
      </c>
      <c r="F44" s="22">
        <v>0</v>
      </c>
      <c r="G44" s="12">
        <f t="shared" si="5"/>
        <v>0</v>
      </c>
      <c r="H44" s="22">
        <v>0</v>
      </c>
      <c r="I44" s="12">
        <f t="shared" si="6"/>
        <v>0</v>
      </c>
      <c r="J44" s="22">
        <v>0</v>
      </c>
      <c r="K44" s="12">
        <f t="shared" si="7"/>
        <v>0</v>
      </c>
      <c r="L44" s="22">
        <v>0</v>
      </c>
      <c r="M44" s="12">
        <f t="shared" si="8"/>
        <v>0</v>
      </c>
      <c r="N44" s="22">
        <v>0</v>
      </c>
      <c r="O44" s="12">
        <f t="shared" si="9"/>
        <v>0</v>
      </c>
      <c r="P44" s="22">
        <v>0</v>
      </c>
      <c r="Q44" s="12">
        <f t="shared" si="10"/>
        <v>0</v>
      </c>
      <c r="R44" s="22">
        <v>0</v>
      </c>
      <c r="S44" s="12">
        <f t="shared" si="11"/>
        <v>0</v>
      </c>
      <c r="T44" s="22">
        <v>0</v>
      </c>
      <c r="U44" s="12">
        <f t="shared" si="12"/>
        <v>0</v>
      </c>
      <c r="V44" s="22">
        <v>0</v>
      </c>
      <c r="W44" s="12">
        <f t="shared" si="13"/>
        <v>0</v>
      </c>
      <c r="X44" s="22">
        <v>0</v>
      </c>
      <c r="Y44" s="12">
        <f t="shared" si="14"/>
        <v>0</v>
      </c>
      <c r="Z44" s="22">
        <v>0</v>
      </c>
      <c r="AA44" s="12">
        <f t="shared" si="15"/>
        <v>0</v>
      </c>
      <c r="AB44" s="22">
        <v>0</v>
      </c>
      <c r="AC44" s="12">
        <f t="shared" si="16"/>
        <v>0</v>
      </c>
      <c r="AD44" s="40">
        <f t="shared" si="17"/>
        <v>0</v>
      </c>
      <c r="AE44" s="32">
        <f t="shared" si="20"/>
        <v>0</v>
      </c>
      <c r="AF44" s="32">
        <f t="shared" si="19"/>
        <v>0</v>
      </c>
    </row>
    <row r="45" spans="1:32" ht="36" x14ac:dyDescent="0.2">
      <c r="A45" s="14">
        <v>2000</v>
      </c>
      <c r="B45" s="14">
        <v>26100</v>
      </c>
      <c r="C45" s="14">
        <v>26103</v>
      </c>
      <c r="D45" s="20" t="s">
        <v>54</v>
      </c>
      <c r="E45" s="12">
        <v>8944645.0010000002</v>
      </c>
      <c r="F45" s="22">
        <v>0.10347806871567843</v>
      </c>
      <c r="G45" s="12">
        <f t="shared" si="5"/>
        <v>925574.5900508276</v>
      </c>
      <c r="H45" s="22">
        <v>5.3342393541704544E-2</v>
      </c>
      <c r="I45" s="12">
        <f t="shared" si="6"/>
        <v>477128.77373418224</v>
      </c>
      <c r="J45" s="22">
        <v>9.1568920407656351E-2</v>
      </c>
      <c r="K45" s="12">
        <f t="shared" si="7"/>
        <v>819051.4861713103</v>
      </c>
      <c r="L45" s="22">
        <v>8.2490541740933107E-2</v>
      </c>
      <c r="M45" s="12">
        <f t="shared" si="8"/>
        <v>737848.61181281914</v>
      </c>
      <c r="N45" s="22">
        <v>0.10560439624078383</v>
      </c>
      <c r="O45" s="12">
        <f t="shared" si="9"/>
        <v>944593.83491875022</v>
      </c>
      <c r="P45" s="22">
        <v>8.905191202832885E-2</v>
      </c>
      <c r="Q45" s="12">
        <f t="shared" si="10"/>
        <v>796537.73975368345</v>
      </c>
      <c r="R45" s="22">
        <v>9.301477726116629E-2</v>
      </c>
      <c r="S45" s="12">
        <f t="shared" si="11"/>
        <v>831984.16244821949</v>
      </c>
      <c r="T45" s="22">
        <v>0.11911695753157062</v>
      </c>
      <c r="U45" s="12">
        <f t="shared" si="12"/>
        <v>1065458.8987190924</v>
      </c>
      <c r="V45" s="22">
        <v>5.10130847866401E-2</v>
      </c>
      <c r="W45" s="12">
        <f t="shared" si="13"/>
        <v>456293.93382240954</v>
      </c>
      <c r="X45" s="22">
        <v>4.8913440843148477E-2</v>
      </c>
      <c r="Y45" s="12">
        <f t="shared" si="14"/>
        <v>437513.36411937728</v>
      </c>
      <c r="Z45" s="22">
        <v>5.6426900312110478E-2</v>
      </c>
      <c r="AA45" s="12">
        <f t="shared" si="15"/>
        <v>504718.59179864434</v>
      </c>
      <c r="AB45" s="22">
        <v>0.10597860659027891</v>
      </c>
      <c r="AC45" s="12">
        <f t="shared" si="16"/>
        <v>947941.01365068392</v>
      </c>
      <c r="AD45" s="40">
        <f t="shared" si="17"/>
        <v>0.99999999999999978</v>
      </c>
      <c r="AE45" s="32">
        <f t="shared" si="20"/>
        <v>8944645.0009999983</v>
      </c>
      <c r="AF45" s="32">
        <f t="shared" si="19"/>
        <v>0</v>
      </c>
    </row>
    <row r="46" spans="1:32" ht="36" x14ac:dyDescent="0.2">
      <c r="A46" s="14">
        <v>2000</v>
      </c>
      <c r="B46" s="14">
        <v>26100</v>
      </c>
      <c r="C46" s="14">
        <v>26104</v>
      </c>
      <c r="D46" s="20" t="s">
        <v>55</v>
      </c>
      <c r="E46" s="12">
        <v>3465415.9939999999</v>
      </c>
      <c r="F46" s="22">
        <v>0.10926250768901917</v>
      </c>
      <c r="G46" s="12">
        <f t="shared" si="5"/>
        <v>378640.04169007501</v>
      </c>
      <c r="H46" s="22">
        <v>0.43296218922940094</v>
      </c>
      <c r="I46" s="12">
        <f t="shared" si="6"/>
        <v>1500394.0953528206</v>
      </c>
      <c r="J46" s="22">
        <v>0</v>
      </c>
      <c r="K46" s="12">
        <f t="shared" si="7"/>
        <v>0</v>
      </c>
      <c r="L46" s="22">
        <v>5.9369302358877451E-3</v>
      </c>
      <c r="M46" s="12">
        <f t="shared" si="8"/>
        <v>20573.932994707586</v>
      </c>
      <c r="N46" s="22">
        <v>0</v>
      </c>
      <c r="O46" s="12">
        <f>E46*N46</f>
        <v>0</v>
      </c>
      <c r="P46" s="22">
        <v>7.0732662229506882E-3</v>
      </c>
      <c r="Q46" s="12">
        <f t="shared" si="10"/>
        <v>24511.809898833286</v>
      </c>
      <c r="R46" s="22">
        <v>0.31589128576487308</v>
      </c>
      <c r="S46" s="12">
        <f t="shared" si="11"/>
        <v>1094694.7140548157</v>
      </c>
      <c r="T46" s="22">
        <v>0</v>
      </c>
      <c r="U46" s="12">
        <f t="shared" si="12"/>
        <v>0</v>
      </c>
      <c r="V46" s="22">
        <v>0</v>
      </c>
      <c r="W46" s="12">
        <f>E46*V46</f>
        <v>0</v>
      </c>
      <c r="X46" s="22">
        <v>6.6056467714364006E-2</v>
      </c>
      <c r="Y46" s="12">
        <f t="shared" si="14"/>
        <v>228913.13972450164</v>
      </c>
      <c r="Z46" s="22">
        <v>4.5955365784161303E-2</v>
      </c>
      <c r="AA46" s="12">
        <f t="shared" si="15"/>
        <v>159254.45959855293</v>
      </c>
      <c r="AB46" s="22">
        <v>1.6861987359342974E-2</v>
      </c>
      <c r="AC46" s="12">
        <f t="shared" si="16"/>
        <v>58433.800685692964</v>
      </c>
      <c r="AD46" s="40">
        <f t="shared" si="17"/>
        <v>0.99999999999999989</v>
      </c>
      <c r="AE46" s="32">
        <f t="shared" si="20"/>
        <v>3465415.9939999995</v>
      </c>
      <c r="AF46" s="32">
        <f t="shared" si="19"/>
        <v>0</v>
      </c>
    </row>
    <row r="47" spans="1:32" ht="12.75" x14ac:dyDescent="0.2">
      <c r="A47" s="14">
        <v>2000</v>
      </c>
      <c r="B47" s="14">
        <v>27100</v>
      </c>
      <c r="C47" s="14">
        <v>27101</v>
      </c>
      <c r="D47" s="20" t="s">
        <v>56</v>
      </c>
      <c r="E47" s="12">
        <v>77181.430200000003</v>
      </c>
      <c r="F47" s="22">
        <v>0.10926250768901918</v>
      </c>
      <c r="G47" s="12">
        <f t="shared" si="5"/>
        <v>8433.036610676998</v>
      </c>
      <c r="H47" s="22">
        <v>0.432962189229401</v>
      </c>
      <c r="I47" s="12">
        <f t="shared" si="6"/>
        <v>33416.640987248204</v>
      </c>
      <c r="J47" s="22">
        <v>0</v>
      </c>
      <c r="K47" s="12">
        <f t="shared" si="7"/>
        <v>0</v>
      </c>
      <c r="L47" s="22">
        <v>5.9369302358877468E-3</v>
      </c>
      <c r="M47" s="12">
        <f t="shared" si="8"/>
        <v>458.2207666034397</v>
      </c>
      <c r="N47" s="22">
        <v>0</v>
      </c>
      <c r="O47" s="12">
        <f t="shared" si="9"/>
        <v>0</v>
      </c>
      <c r="P47" s="22">
        <v>7.0732662229506891E-3</v>
      </c>
      <c r="Q47" s="12">
        <f t="shared" si="10"/>
        <v>545.92480327268629</v>
      </c>
      <c r="R47" s="22">
        <v>0.31589128576487313</v>
      </c>
      <c r="S47" s="12">
        <f t="shared" si="11"/>
        <v>24380.941223049809</v>
      </c>
      <c r="T47" s="22">
        <v>0</v>
      </c>
      <c r="U47" s="12">
        <f t="shared" si="12"/>
        <v>0</v>
      </c>
      <c r="V47" s="22">
        <v>0</v>
      </c>
      <c r="W47" s="12">
        <f t="shared" si="13"/>
        <v>0</v>
      </c>
      <c r="X47" s="22">
        <v>6.605646771436402E-2</v>
      </c>
      <c r="Y47" s="12">
        <f t="shared" si="14"/>
        <v>5098.3326521547406</v>
      </c>
      <c r="Z47" s="22">
        <v>4.5955365784161317E-2</v>
      </c>
      <c r="AA47" s="12">
        <f t="shared" si="15"/>
        <v>3546.9008565857152</v>
      </c>
      <c r="AB47" s="22">
        <v>1.6861987359342977E-2</v>
      </c>
      <c r="AC47" s="12">
        <f t="shared" si="16"/>
        <v>1301.4323004084124</v>
      </c>
      <c r="AD47" s="40">
        <f t="shared" si="17"/>
        <v>1</v>
      </c>
      <c r="AE47" s="32">
        <f t="shared" si="20"/>
        <v>77181.430200000003</v>
      </c>
      <c r="AF47" s="32">
        <f t="shared" si="19"/>
        <v>0</v>
      </c>
    </row>
    <row r="48" spans="1:32" ht="12.75" x14ac:dyDescent="0.2">
      <c r="A48" s="14">
        <v>2000</v>
      </c>
      <c r="B48" s="14">
        <v>27200</v>
      </c>
      <c r="C48" s="14">
        <v>27201</v>
      </c>
      <c r="D48" s="20" t="s">
        <v>57</v>
      </c>
      <c r="E48" s="12">
        <v>42726.395199999999</v>
      </c>
      <c r="F48" s="22">
        <v>1.0633999718388378E-2</v>
      </c>
      <c r="G48" s="12">
        <f t="shared" si="5"/>
        <v>454.35247452455053</v>
      </c>
      <c r="H48" s="22">
        <v>0.24126874656965433</v>
      </c>
      <c r="I48" s="12">
        <f t="shared" si="6"/>
        <v>10308.543815343695</v>
      </c>
      <c r="J48" s="22">
        <v>0</v>
      </c>
      <c r="K48" s="12">
        <f t="shared" si="7"/>
        <v>0</v>
      </c>
      <c r="L48" s="22">
        <v>0</v>
      </c>
      <c r="M48" s="12">
        <f t="shared" si="8"/>
        <v>0</v>
      </c>
      <c r="N48" s="22">
        <v>6.465572979077407E-3</v>
      </c>
      <c r="O48" s="12">
        <f t="shared" si="9"/>
        <v>276.2506262985026</v>
      </c>
      <c r="P48" s="22">
        <v>0</v>
      </c>
      <c r="Q48" s="12">
        <f t="shared" si="10"/>
        <v>0</v>
      </c>
      <c r="R48" s="22">
        <v>0.6963726698793381</v>
      </c>
      <c r="S48" s="12">
        <f t="shared" si="11"/>
        <v>29753.493899743735</v>
      </c>
      <c r="T48" s="22">
        <v>0</v>
      </c>
      <c r="U48" s="12">
        <f t="shared" si="12"/>
        <v>0</v>
      </c>
      <c r="V48" s="22">
        <v>0</v>
      </c>
      <c r="W48" s="12">
        <f t="shared" si="13"/>
        <v>0</v>
      </c>
      <c r="X48" s="22">
        <v>3.5618123144739756E-2</v>
      </c>
      <c r="Y48" s="12">
        <f t="shared" si="14"/>
        <v>1521.8340057644175</v>
      </c>
      <c r="Z48" s="22">
        <v>0</v>
      </c>
      <c r="AA48" s="12">
        <f t="shared" si="15"/>
        <v>0</v>
      </c>
      <c r="AB48" s="22">
        <v>9.640887708802089E-3</v>
      </c>
      <c r="AC48" s="12">
        <f t="shared" si="16"/>
        <v>411.92037832510056</v>
      </c>
      <c r="AD48" s="40">
        <f t="shared" si="17"/>
        <v>1.0000000000000002</v>
      </c>
      <c r="AE48" s="32">
        <f t="shared" si="20"/>
        <v>42726.395200000006</v>
      </c>
      <c r="AF48" s="32">
        <f t="shared" si="19"/>
        <v>0</v>
      </c>
    </row>
    <row r="49" spans="1:32" ht="12.75" x14ac:dyDescent="0.2">
      <c r="A49" s="14">
        <v>2000</v>
      </c>
      <c r="B49" s="14">
        <v>27200</v>
      </c>
      <c r="C49" s="14">
        <v>27202</v>
      </c>
      <c r="D49" s="20" t="s">
        <v>58</v>
      </c>
      <c r="E49" s="12">
        <v>137306.67600000001</v>
      </c>
      <c r="F49" s="22">
        <v>0.11925676003405761</v>
      </c>
      <c r="G49" s="12">
        <f t="shared" si="5"/>
        <v>16374.749310806097</v>
      </c>
      <c r="H49" s="22">
        <v>8.9237083720392268E-2</v>
      </c>
      <c r="I49" s="12">
        <f t="shared" si="6"/>
        <v>12252.847341580777</v>
      </c>
      <c r="J49" s="22">
        <v>0.13472827511595623</v>
      </c>
      <c r="K49" s="12">
        <f t="shared" si="7"/>
        <v>18499.091619385465</v>
      </c>
      <c r="L49" s="22">
        <v>9.7274345176571339E-2</v>
      </c>
      <c r="M49" s="12">
        <f t="shared" si="8"/>
        <v>13356.416996271644</v>
      </c>
      <c r="N49" s="22">
        <v>0.13402966553245815</v>
      </c>
      <c r="O49" s="12">
        <f t="shared" si="9"/>
        <v>18403.1678596536</v>
      </c>
      <c r="P49" s="22">
        <v>7.4248567688169578E-2</v>
      </c>
      <c r="Q49" s="12">
        <f t="shared" si="10"/>
        <v>10194.824027023569</v>
      </c>
      <c r="R49" s="22">
        <v>0.16871156805180251</v>
      </c>
      <c r="S49" s="12">
        <f t="shared" si="11"/>
        <v>23165.224611940801</v>
      </c>
      <c r="T49" s="22">
        <v>3.5314579859367583E-2</v>
      </c>
      <c r="U49" s="12">
        <f>E49*T49</f>
        <v>4848.9275748263108</v>
      </c>
      <c r="V49" s="22">
        <v>3.2617255485832962E-2</v>
      </c>
      <c r="W49" s="12">
        <f t="shared" si="13"/>
        <v>4478.5669310024896</v>
      </c>
      <c r="X49" s="22">
        <v>1.0266421534819607E-2</v>
      </c>
      <c r="Y49" s="12">
        <f t="shared" si="14"/>
        <v>1409.6482153608986</v>
      </c>
      <c r="Z49" s="22">
        <v>2.3161717374346091E-2</v>
      </c>
      <c r="AA49" s="12">
        <f t="shared" si="15"/>
        <v>3180.2584231229093</v>
      </c>
      <c r="AB49" s="22">
        <v>8.1153760426225935E-2</v>
      </c>
      <c r="AC49" s="12">
        <f t="shared" si="16"/>
        <v>11142.953089025426</v>
      </c>
      <c r="AD49" s="40">
        <f t="shared" si="17"/>
        <v>0.99999999999999989</v>
      </c>
      <c r="AE49" s="32">
        <f t="shared" si="20"/>
        <v>137306.67600000001</v>
      </c>
      <c r="AF49" s="32">
        <f t="shared" si="19"/>
        <v>0</v>
      </c>
    </row>
    <row r="50" spans="1:32" ht="12.75" x14ac:dyDescent="0.2">
      <c r="A50" s="14">
        <v>2000</v>
      </c>
      <c r="B50" s="14">
        <v>27300</v>
      </c>
      <c r="C50" s="15" t="str">
        <f>MID(D50,1,5)</f>
        <v>27301</v>
      </c>
      <c r="D50" s="20" t="s">
        <v>59</v>
      </c>
      <c r="E50" s="12">
        <v>96502.241000000009</v>
      </c>
      <c r="F50" s="22">
        <v>8.3333333333333329E-2</v>
      </c>
      <c r="G50" s="12">
        <f t="shared" si="5"/>
        <v>8041.8534166666668</v>
      </c>
      <c r="H50" s="22">
        <v>8.3333333333333329E-2</v>
      </c>
      <c r="I50" s="12">
        <f t="shared" si="6"/>
        <v>8041.8534166666668</v>
      </c>
      <c r="J50" s="22">
        <v>8.3333333333333329E-2</v>
      </c>
      <c r="K50" s="12">
        <f t="shared" si="7"/>
        <v>8041.8534166666668</v>
      </c>
      <c r="L50" s="22">
        <v>8.3333333333333329E-2</v>
      </c>
      <c r="M50" s="12">
        <f t="shared" si="8"/>
        <v>8041.8534166666668</v>
      </c>
      <c r="N50" s="22">
        <v>8.3333333333333329E-2</v>
      </c>
      <c r="O50" s="12">
        <f t="shared" si="9"/>
        <v>8041.8534166666668</v>
      </c>
      <c r="P50" s="22">
        <v>8.3333333333333329E-2</v>
      </c>
      <c r="Q50" s="12">
        <f t="shared" si="10"/>
        <v>8041.8534166666668</v>
      </c>
      <c r="R50" s="22">
        <v>8.3333333333333329E-2</v>
      </c>
      <c r="S50" s="12">
        <f t="shared" si="11"/>
        <v>8041.8534166666668</v>
      </c>
      <c r="T50" s="22">
        <v>8.3333333333333329E-2</v>
      </c>
      <c r="U50" s="12">
        <f t="shared" si="12"/>
        <v>8041.8534166666668</v>
      </c>
      <c r="V50" s="22">
        <v>8.3333333333333329E-2</v>
      </c>
      <c r="W50" s="12">
        <f t="shared" si="13"/>
        <v>8041.8534166666668</v>
      </c>
      <c r="X50" s="22">
        <v>8.3333333333333329E-2</v>
      </c>
      <c r="Y50" s="12">
        <f t="shared" si="14"/>
        <v>8041.8534166666668</v>
      </c>
      <c r="Z50" s="22">
        <v>8.3333333333333329E-2</v>
      </c>
      <c r="AA50" s="12">
        <f t="shared" si="15"/>
        <v>8041.8534166666668</v>
      </c>
      <c r="AB50" s="22">
        <v>8.3333333333333329E-2</v>
      </c>
      <c r="AC50" s="12">
        <f t="shared" si="16"/>
        <v>8041.8534166666668</v>
      </c>
      <c r="AD50" s="40">
        <f t="shared" si="17"/>
        <v>1</v>
      </c>
      <c r="AE50" s="32">
        <f t="shared" si="20"/>
        <v>96502.240999999995</v>
      </c>
      <c r="AF50" s="32">
        <f t="shared" si="19"/>
        <v>0</v>
      </c>
    </row>
    <row r="51" spans="1:32" ht="12.75" x14ac:dyDescent="0.2">
      <c r="A51" s="14">
        <v>2000</v>
      </c>
      <c r="B51" s="14">
        <v>27500</v>
      </c>
      <c r="C51" s="15" t="str">
        <f t="shared" ref="C51:C116" si="21">MID(D51,1,5)</f>
        <v>27501</v>
      </c>
      <c r="D51" s="20" t="s">
        <v>60</v>
      </c>
      <c r="E51" s="12">
        <v>0</v>
      </c>
      <c r="F51" s="22">
        <v>0</v>
      </c>
      <c r="G51" s="12">
        <f t="shared" si="5"/>
        <v>0</v>
      </c>
      <c r="H51" s="22">
        <v>0</v>
      </c>
      <c r="I51" s="12">
        <f t="shared" si="6"/>
        <v>0</v>
      </c>
      <c r="J51" s="22">
        <v>0</v>
      </c>
      <c r="K51" s="12">
        <f t="shared" si="7"/>
        <v>0</v>
      </c>
      <c r="L51" s="22">
        <v>0</v>
      </c>
      <c r="M51" s="12">
        <f t="shared" si="8"/>
        <v>0</v>
      </c>
      <c r="N51" s="22">
        <v>0</v>
      </c>
      <c r="O51" s="12">
        <f t="shared" si="9"/>
        <v>0</v>
      </c>
      <c r="P51" s="22">
        <v>0</v>
      </c>
      <c r="Q51" s="12">
        <f t="shared" si="10"/>
        <v>0</v>
      </c>
      <c r="R51" s="22">
        <v>0</v>
      </c>
      <c r="S51" s="12">
        <f t="shared" si="11"/>
        <v>0</v>
      </c>
      <c r="T51" s="22">
        <v>0</v>
      </c>
      <c r="U51" s="12">
        <f t="shared" si="12"/>
        <v>0</v>
      </c>
      <c r="V51" s="22">
        <v>0</v>
      </c>
      <c r="W51" s="12">
        <f t="shared" si="13"/>
        <v>0</v>
      </c>
      <c r="X51" s="22">
        <v>0</v>
      </c>
      <c r="Y51" s="12">
        <f t="shared" si="14"/>
        <v>0</v>
      </c>
      <c r="Z51" s="22">
        <v>0</v>
      </c>
      <c r="AA51" s="12">
        <f t="shared" si="15"/>
        <v>0</v>
      </c>
      <c r="AB51" s="22">
        <v>0</v>
      </c>
      <c r="AC51" s="12">
        <f t="shared" si="16"/>
        <v>0</v>
      </c>
      <c r="AD51" s="40">
        <f t="shared" si="17"/>
        <v>0</v>
      </c>
      <c r="AE51" s="32">
        <f t="shared" si="20"/>
        <v>0</v>
      </c>
      <c r="AF51" s="32">
        <f t="shared" si="19"/>
        <v>0</v>
      </c>
    </row>
    <row r="52" spans="1:32" ht="12.75" x14ac:dyDescent="0.2">
      <c r="A52" s="14">
        <v>2000</v>
      </c>
      <c r="B52" s="14">
        <v>28200</v>
      </c>
      <c r="C52" s="15" t="str">
        <f t="shared" si="21"/>
        <v>28201</v>
      </c>
      <c r="D52" s="20" t="s">
        <v>61</v>
      </c>
      <c r="E52" s="12">
        <v>217622.91840000002</v>
      </c>
      <c r="F52" s="22">
        <v>0</v>
      </c>
      <c r="G52" s="12">
        <f t="shared" si="5"/>
        <v>0</v>
      </c>
      <c r="H52" s="22">
        <v>0.83704101949809095</v>
      </c>
      <c r="I52" s="12">
        <f t="shared" si="6"/>
        <v>182159.30948368588</v>
      </c>
      <c r="J52" s="22">
        <v>0.10568445362116038</v>
      </c>
      <c r="K52" s="12">
        <f t="shared" si="7"/>
        <v>22999.359226546374</v>
      </c>
      <c r="L52" s="22">
        <v>0</v>
      </c>
      <c r="M52" s="12">
        <f t="shared" si="8"/>
        <v>0</v>
      </c>
      <c r="N52" s="22">
        <v>0</v>
      </c>
      <c r="O52" s="12">
        <f t="shared" si="9"/>
        <v>0</v>
      </c>
      <c r="P52" s="22">
        <v>0</v>
      </c>
      <c r="Q52" s="12">
        <f t="shared" si="10"/>
        <v>0</v>
      </c>
      <c r="R52" s="22">
        <v>0</v>
      </c>
      <c r="S52" s="12">
        <f>E52*R52</f>
        <v>0</v>
      </c>
      <c r="T52" s="22">
        <v>0</v>
      </c>
      <c r="U52" s="12">
        <f t="shared" si="12"/>
        <v>0</v>
      </c>
      <c r="V52" s="22">
        <v>0</v>
      </c>
      <c r="W52" s="12">
        <f t="shared" si="13"/>
        <v>0</v>
      </c>
      <c r="X52" s="22">
        <v>0</v>
      </c>
      <c r="Y52" s="12">
        <f t="shared" si="14"/>
        <v>0</v>
      </c>
      <c r="Z52" s="22">
        <v>0</v>
      </c>
      <c r="AA52" s="12">
        <f t="shared" si="15"/>
        <v>0</v>
      </c>
      <c r="AB52" s="22">
        <v>5.7274526880748682E-2</v>
      </c>
      <c r="AC52" s="12">
        <f t="shared" si="16"/>
        <v>12464.249689767777</v>
      </c>
      <c r="AD52" s="40">
        <f t="shared" si="17"/>
        <v>1</v>
      </c>
      <c r="AE52" s="32">
        <f t="shared" si="20"/>
        <v>217622.91840000002</v>
      </c>
      <c r="AF52" s="32">
        <f t="shared" si="19"/>
        <v>0</v>
      </c>
    </row>
    <row r="53" spans="1:32" ht="12.75" x14ac:dyDescent="0.2">
      <c r="A53" s="14">
        <v>2000</v>
      </c>
      <c r="B53" s="14">
        <v>28300</v>
      </c>
      <c r="C53" s="15" t="str">
        <f t="shared" si="21"/>
        <v>28301</v>
      </c>
      <c r="D53" s="20" t="s">
        <v>62</v>
      </c>
      <c r="E53" s="12">
        <v>0</v>
      </c>
      <c r="F53" s="22">
        <v>0.11925676003405766</v>
      </c>
      <c r="G53" s="12">
        <f t="shared" si="5"/>
        <v>0</v>
      </c>
      <c r="H53" s="22">
        <v>8.9237083720392296E-2</v>
      </c>
      <c r="I53" s="12">
        <f t="shared" si="6"/>
        <v>0</v>
      </c>
      <c r="J53" s="22">
        <v>0.13472827511595628</v>
      </c>
      <c r="K53" s="12">
        <f t="shared" si="7"/>
        <v>0</v>
      </c>
      <c r="L53" s="22">
        <v>9.7274345176571381E-2</v>
      </c>
      <c r="M53" s="12">
        <f t="shared" si="8"/>
        <v>0</v>
      </c>
      <c r="N53" s="22">
        <v>0.13402966553245821</v>
      </c>
      <c r="O53" s="12">
        <f t="shared" si="9"/>
        <v>0</v>
      </c>
      <c r="P53" s="22">
        <v>7.4248567688169606E-2</v>
      </c>
      <c r="Q53" s="12">
        <f>E53*P53</f>
        <v>0</v>
      </c>
      <c r="R53" s="22">
        <v>0.16871156805180257</v>
      </c>
      <c r="S53" s="12">
        <f t="shared" si="11"/>
        <v>0</v>
      </c>
      <c r="T53" s="22">
        <v>3.5314579859367597E-2</v>
      </c>
      <c r="U53" s="12">
        <f t="shared" si="12"/>
        <v>0</v>
      </c>
      <c r="V53" s="22">
        <v>3.2617255485832976E-2</v>
      </c>
      <c r="W53" s="12">
        <f t="shared" si="13"/>
        <v>0</v>
      </c>
      <c r="X53" s="22">
        <v>1.026642153481961E-2</v>
      </c>
      <c r="Y53" s="12">
        <f t="shared" si="14"/>
        <v>0</v>
      </c>
      <c r="Z53" s="22">
        <v>2.3161717374346098E-2</v>
      </c>
      <c r="AA53" s="12">
        <f t="shared" si="15"/>
        <v>0</v>
      </c>
      <c r="AB53" s="22">
        <v>8.1153760426225963E-2</v>
      </c>
      <c r="AC53" s="12">
        <f t="shared" si="16"/>
        <v>0</v>
      </c>
      <c r="AD53" s="40">
        <f t="shared" si="17"/>
        <v>1.0000000000000004</v>
      </c>
      <c r="AE53" s="32">
        <f t="shared" si="20"/>
        <v>0</v>
      </c>
      <c r="AF53" s="32">
        <f t="shared" si="19"/>
        <v>0</v>
      </c>
    </row>
    <row r="54" spans="1:32" ht="12.75" x14ac:dyDescent="0.2">
      <c r="A54" s="14">
        <v>2000</v>
      </c>
      <c r="B54" s="14">
        <v>29100</v>
      </c>
      <c r="C54" s="15" t="str">
        <f t="shared" si="21"/>
        <v>29101</v>
      </c>
      <c r="D54" s="20" t="s">
        <v>63</v>
      </c>
      <c r="E54" s="12">
        <v>44389.471600000004</v>
      </c>
      <c r="F54" s="22">
        <v>2.4903254698487996E-2</v>
      </c>
      <c r="G54" s="12">
        <f t="shared" si="5"/>
        <v>1105.4423171860997</v>
      </c>
      <c r="H54" s="22">
        <v>0.15666778143630544</v>
      </c>
      <c r="I54" s="12">
        <f t="shared" si="6"/>
        <v>6954.4000347018882</v>
      </c>
      <c r="J54" s="22">
        <v>6.2002619223788337E-2</v>
      </c>
      <c r="K54" s="12">
        <f t="shared" si="7"/>
        <v>2752.2635051599668</v>
      </c>
      <c r="L54" s="22">
        <v>0.12704462828333868</v>
      </c>
      <c r="M54" s="12">
        <f t="shared" si="8"/>
        <v>5639.4439191158199</v>
      </c>
      <c r="N54" s="22">
        <v>9.5675766722528546E-2</v>
      </c>
      <c r="O54" s="12">
        <f t="shared" si="9"/>
        <v>4246.9967297379062</v>
      </c>
      <c r="P54" s="22">
        <v>4.5491468807501448E-2</v>
      </c>
      <c r="Q54" s="12">
        <f t="shared" si="10"/>
        <v>2019.3422626728716</v>
      </c>
      <c r="R54" s="22">
        <v>8.739744704010613E-2</v>
      </c>
      <c r="S54" s="12">
        <f t="shared" si="11"/>
        <v>3879.5264932992955</v>
      </c>
      <c r="T54" s="22">
        <v>5.0081978894963589E-2</v>
      </c>
      <c r="U54" s="12">
        <f t="shared" si="12"/>
        <v>2223.1125798297858</v>
      </c>
      <c r="V54" s="22">
        <v>8.0952235530574498E-2</v>
      </c>
      <c r="W54" s="12">
        <f t="shared" si="13"/>
        <v>3593.426960040948</v>
      </c>
      <c r="X54" s="22">
        <v>3.2123349600195854E-2</v>
      </c>
      <c r="Y54" s="12">
        <f t="shared" si="14"/>
        <v>1425.9385147747653</v>
      </c>
      <c r="Z54" s="22">
        <v>8.3472640645442742E-2</v>
      </c>
      <c r="AA54" s="12">
        <f t="shared" si="15"/>
        <v>3705.3064113078867</v>
      </c>
      <c r="AB54" s="22">
        <v>0.15418682911676657</v>
      </c>
      <c r="AC54" s="12">
        <f t="shared" si="16"/>
        <v>6844.2718721727633</v>
      </c>
      <c r="AD54" s="40">
        <f t="shared" si="17"/>
        <v>0.99999999999999989</v>
      </c>
      <c r="AE54" s="32">
        <f t="shared" si="20"/>
        <v>44389.47159999999</v>
      </c>
      <c r="AF54" s="32">
        <f t="shared" si="19"/>
        <v>0</v>
      </c>
    </row>
    <row r="55" spans="1:32" ht="12.75" x14ac:dyDescent="0.2">
      <c r="A55" s="14">
        <v>2000</v>
      </c>
      <c r="B55" s="14">
        <v>29200</v>
      </c>
      <c r="C55" s="15" t="str">
        <f t="shared" si="21"/>
        <v>29201</v>
      </c>
      <c r="D55" s="20" t="s">
        <v>64</v>
      </c>
      <c r="E55" s="12">
        <v>22653.26</v>
      </c>
      <c r="F55" s="22">
        <v>2.4903254698488E-2</v>
      </c>
      <c r="G55" s="12">
        <f t="shared" si="5"/>
        <v>564.13990353107022</v>
      </c>
      <c r="H55" s="22">
        <v>0.15666778143630547</v>
      </c>
      <c r="I55" s="12">
        <f t="shared" si="6"/>
        <v>3549.0359864998009</v>
      </c>
      <c r="J55" s="22">
        <v>6.2002619223788351E-2</v>
      </c>
      <c r="K55" s="12">
        <f t="shared" si="7"/>
        <v>1404.5614539574756</v>
      </c>
      <c r="L55" s="22">
        <v>0.12704462828333871</v>
      </c>
      <c r="M55" s="12">
        <f t="shared" si="8"/>
        <v>2877.9749961058251</v>
      </c>
      <c r="N55" s="22">
        <v>9.567576672252856E-2</v>
      </c>
      <c r="O55" s="12">
        <f t="shared" si="9"/>
        <v>2167.3680192647871</v>
      </c>
      <c r="P55" s="22">
        <v>4.5491468807501455E-2</v>
      </c>
      <c r="Q55" s="12">
        <f t="shared" si="10"/>
        <v>1030.5300706782202</v>
      </c>
      <c r="R55" s="22">
        <v>8.739744704010613E-2</v>
      </c>
      <c r="S55" s="12">
        <f t="shared" si="11"/>
        <v>1979.8370911357545</v>
      </c>
      <c r="T55" s="22">
        <v>5.0081978894963602E-2</v>
      </c>
      <c r="U55" s="12">
        <f t="shared" si="12"/>
        <v>1134.520089222123</v>
      </c>
      <c r="V55" s="22">
        <v>8.0952235530574526E-2</v>
      </c>
      <c r="W55" s="12">
        <f t="shared" si="13"/>
        <v>1833.8320390553426</v>
      </c>
      <c r="X55" s="22">
        <v>3.2123349600195861E-2</v>
      </c>
      <c r="Y55" s="12">
        <f t="shared" si="14"/>
        <v>727.69859056413281</v>
      </c>
      <c r="Z55" s="22">
        <v>8.3472640645442756E-2</v>
      </c>
      <c r="AA55" s="12">
        <f t="shared" si="15"/>
        <v>1890.9274314277825</v>
      </c>
      <c r="AB55" s="22">
        <v>0.15418682911676659</v>
      </c>
      <c r="AC55" s="12">
        <f t="shared" si="16"/>
        <v>3492.8343285576839</v>
      </c>
      <c r="AD55" s="40">
        <f t="shared" si="17"/>
        <v>0.99999999999999989</v>
      </c>
      <c r="AE55" s="32">
        <f t="shared" si="20"/>
        <v>22653.26</v>
      </c>
      <c r="AF55" s="32">
        <f t="shared" si="19"/>
        <v>0</v>
      </c>
    </row>
    <row r="56" spans="1:32" ht="24" x14ac:dyDescent="0.2">
      <c r="A56" s="14">
        <v>2000</v>
      </c>
      <c r="B56" s="14">
        <v>29300</v>
      </c>
      <c r="C56" s="15" t="str">
        <f t="shared" si="21"/>
        <v>29301</v>
      </c>
      <c r="D56" s="20" t="s">
        <v>65</v>
      </c>
      <c r="E56" s="12">
        <v>0</v>
      </c>
      <c r="F56" s="22">
        <v>8.3333333333333343E-2</v>
      </c>
      <c r="G56" s="12">
        <f t="shared" si="5"/>
        <v>0</v>
      </c>
      <c r="H56" s="22">
        <v>8.3333333333333343E-2</v>
      </c>
      <c r="I56" s="12">
        <f t="shared" si="6"/>
        <v>0</v>
      </c>
      <c r="J56" s="22">
        <v>8.3333333333333343E-2</v>
      </c>
      <c r="K56" s="12">
        <f t="shared" si="7"/>
        <v>0</v>
      </c>
      <c r="L56" s="22">
        <v>8.3333333333333343E-2</v>
      </c>
      <c r="M56" s="12">
        <f t="shared" si="8"/>
        <v>0</v>
      </c>
      <c r="N56" s="22">
        <v>8.3333333333333343E-2</v>
      </c>
      <c r="O56" s="12">
        <f t="shared" si="9"/>
        <v>0</v>
      </c>
      <c r="P56" s="22">
        <v>8.3333333333333343E-2</v>
      </c>
      <c r="Q56" s="12">
        <f t="shared" si="10"/>
        <v>0</v>
      </c>
      <c r="R56" s="22">
        <v>8.3333333333333343E-2</v>
      </c>
      <c r="S56" s="12">
        <f t="shared" si="11"/>
        <v>0</v>
      </c>
      <c r="T56" s="22">
        <v>8.3333333333333343E-2</v>
      </c>
      <c r="U56" s="12">
        <f t="shared" si="12"/>
        <v>0</v>
      </c>
      <c r="V56" s="22">
        <v>8.3333333333333343E-2</v>
      </c>
      <c r="W56" s="12">
        <f t="shared" si="13"/>
        <v>0</v>
      </c>
      <c r="X56" s="22">
        <v>8.3333333333333343E-2</v>
      </c>
      <c r="Y56" s="12">
        <f t="shared" si="14"/>
        <v>0</v>
      </c>
      <c r="Z56" s="22">
        <v>8.3333333333333343E-2</v>
      </c>
      <c r="AA56" s="12">
        <f t="shared" si="15"/>
        <v>0</v>
      </c>
      <c r="AB56" s="22">
        <v>8.3333333333333343E-2</v>
      </c>
      <c r="AC56" s="12">
        <f t="shared" si="16"/>
        <v>0</v>
      </c>
      <c r="AD56" s="40">
        <f t="shared" si="17"/>
        <v>1.0000000000000002</v>
      </c>
      <c r="AE56" s="32">
        <f t="shared" si="20"/>
        <v>0</v>
      </c>
      <c r="AF56" s="32">
        <f t="shared" si="19"/>
        <v>0</v>
      </c>
    </row>
    <row r="57" spans="1:32" ht="12.75" x14ac:dyDescent="0.2">
      <c r="A57" s="14">
        <v>2000</v>
      </c>
      <c r="B57" s="14">
        <v>29400</v>
      </c>
      <c r="C57" s="15" t="str">
        <f t="shared" si="21"/>
        <v>29401</v>
      </c>
      <c r="D57" s="20" t="s">
        <v>66</v>
      </c>
      <c r="E57" s="12">
        <v>0</v>
      </c>
      <c r="F57" s="22">
        <v>0.20400785042867473</v>
      </c>
      <c r="G57" s="12">
        <f t="shared" si="5"/>
        <v>0</v>
      </c>
      <c r="H57" s="22">
        <v>0</v>
      </c>
      <c r="I57" s="12">
        <f t="shared" si="6"/>
        <v>0</v>
      </c>
      <c r="J57" s="22">
        <v>0</v>
      </c>
      <c r="K57" s="12">
        <f t="shared" si="7"/>
        <v>0</v>
      </c>
      <c r="L57" s="22">
        <v>0</v>
      </c>
      <c r="M57" s="12">
        <f t="shared" si="8"/>
        <v>0</v>
      </c>
      <c r="N57" s="22">
        <v>0</v>
      </c>
      <c r="O57" s="12">
        <f>E57*N57</f>
        <v>0</v>
      </c>
      <c r="P57" s="22">
        <v>0</v>
      </c>
      <c r="Q57" s="12">
        <f t="shared" si="10"/>
        <v>0</v>
      </c>
      <c r="R57" s="22">
        <v>0</v>
      </c>
      <c r="S57" s="12">
        <f t="shared" si="11"/>
        <v>0</v>
      </c>
      <c r="T57" s="22">
        <v>0</v>
      </c>
      <c r="U57" s="12">
        <f t="shared" si="12"/>
        <v>0</v>
      </c>
      <c r="V57" s="22">
        <v>0</v>
      </c>
      <c r="W57" s="12">
        <f t="shared" si="13"/>
        <v>0</v>
      </c>
      <c r="X57" s="22">
        <v>0</v>
      </c>
      <c r="Y57" s="12">
        <f t="shared" si="14"/>
        <v>0</v>
      </c>
      <c r="Z57" s="22">
        <v>0.1418758392728024</v>
      </c>
      <c r="AA57" s="12">
        <f t="shared" si="15"/>
        <v>0</v>
      </c>
      <c r="AB57" s="22">
        <v>0.65411631029852291</v>
      </c>
      <c r="AC57" s="12">
        <f t="shared" si="16"/>
        <v>0</v>
      </c>
      <c r="AD57" s="40">
        <f t="shared" si="17"/>
        <v>1</v>
      </c>
      <c r="AE57" s="32">
        <f t="shared" si="20"/>
        <v>0</v>
      </c>
      <c r="AF57" s="32">
        <f t="shared" si="19"/>
        <v>0</v>
      </c>
    </row>
    <row r="58" spans="1:32" ht="12.75" x14ac:dyDescent="0.2">
      <c r="A58" s="14">
        <v>2000</v>
      </c>
      <c r="B58" s="14">
        <v>29600</v>
      </c>
      <c r="C58" s="15" t="str">
        <f t="shared" si="21"/>
        <v>29601</v>
      </c>
      <c r="D58" s="20" t="s">
        <v>67</v>
      </c>
      <c r="E58" s="12">
        <v>2410181.3281999999</v>
      </c>
      <c r="F58" s="22">
        <v>8.3333333333333329E-2</v>
      </c>
      <c r="G58" s="12">
        <f t="shared" si="5"/>
        <v>200848.44401666665</v>
      </c>
      <c r="H58" s="22">
        <v>8.3333333333333329E-2</v>
      </c>
      <c r="I58" s="12">
        <f t="shared" si="6"/>
        <v>200848.44401666665</v>
      </c>
      <c r="J58" s="22">
        <v>8.3333333333333329E-2</v>
      </c>
      <c r="K58" s="12">
        <f t="shared" si="7"/>
        <v>200848.44401666665</v>
      </c>
      <c r="L58" s="22">
        <v>8.3333333333333329E-2</v>
      </c>
      <c r="M58" s="12">
        <f t="shared" si="8"/>
        <v>200848.44401666665</v>
      </c>
      <c r="N58" s="22">
        <v>8.3333333333333329E-2</v>
      </c>
      <c r="O58" s="12">
        <f t="shared" si="9"/>
        <v>200848.44401666665</v>
      </c>
      <c r="P58" s="22">
        <v>8.3333333333333329E-2</v>
      </c>
      <c r="Q58" s="12">
        <f t="shared" si="10"/>
        <v>200848.44401666665</v>
      </c>
      <c r="R58" s="22">
        <v>8.3333333333333329E-2</v>
      </c>
      <c r="S58" s="12">
        <f t="shared" si="11"/>
        <v>200848.44401666665</v>
      </c>
      <c r="T58" s="22">
        <v>8.3333333333333329E-2</v>
      </c>
      <c r="U58" s="12">
        <f t="shared" si="12"/>
        <v>200848.44401666665</v>
      </c>
      <c r="V58" s="22">
        <v>8.3333333333333329E-2</v>
      </c>
      <c r="W58" s="12">
        <f t="shared" si="13"/>
        <v>200848.44401666665</v>
      </c>
      <c r="X58" s="22">
        <v>8.3333333333333329E-2</v>
      </c>
      <c r="Y58" s="12">
        <f t="shared" si="14"/>
        <v>200848.44401666665</v>
      </c>
      <c r="Z58" s="22">
        <v>8.3333333333333329E-2</v>
      </c>
      <c r="AA58" s="12">
        <f t="shared" si="15"/>
        <v>200848.44401666665</v>
      </c>
      <c r="AB58" s="22">
        <v>8.3333333333333329E-2</v>
      </c>
      <c r="AC58" s="12">
        <f t="shared" si="16"/>
        <v>200848.44401666665</v>
      </c>
      <c r="AD58" s="40">
        <f t="shared" si="17"/>
        <v>1</v>
      </c>
      <c r="AE58" s="32">
        <f t="shared" si="20"/>
        <v>2410181.3281999999</v>
      </c>
      <c r="AF58" s="32">
        <f t="shared" si="19"/>
        <v>0</v>
      </c>
    </row>
    <row r="59" spans="1:32" ht="12.75" x14ac:dyDescent="0.2">
      <c r="A59" s="14">
        <v>2000</v>
      </c>
      <c r="B59" s="14">
        <v>29800</v>
      </c>
      <c r="C59" s="15" t="str">
        <f t="shared" si="21"/>
        <v>29801</v>
      </c>
      <c r="D59" s="20" t="s">
        <v>68</v>
      </c>
      <c r="E59" s="12">
        <v>194389.49919999999</v>
      </c>
      <c r="F59" s="22">
        <v>0.09</v>
      </c>
      <c r="G59" s="12">
        <f t="shared" si="5"/>
        <v>17495.054927999998</v>
      </c>
      <c r="H59" s="22">
        <v>0.08</v>
      </c>
      <c r="I59" s="12">
        <f t="shared" si="6"/>
        <v>15551.159936</v>
      </c>
      <c r="J59" s="22">
        <v>0.08</v>
      </c>
      <c r="K59" s="12">
        <f t="shared" si="7"/>
        <v>15551.159936</v>
      </c>
      <c r="L59" s="22">
        <v>0.12</v>
      </c>
      <c r="M59" s="12">
        <f t="shared" si="8"/>
        <v>23326.739903999998</v>
      </c>
      <c r="N59" s="22">
        <v>0.1</v>
      </c>
      <c r="O59" s="12">
        <f t="shared" si="9"/>
        <v>19438.949919999999</v>
      </c>
      <c r="P59" s="22">
        <v>0.11</v>
      </c>
      <c r="Q59" s="12">
        <f t="shared" si="10"/>
        <v>21382.844912</v>
      </c>
      <c r="R59" s="22">
        <v>0.09</v>
      </c>
      <c r="S59" s="12">
        <f t="shared" si="11"/>
        <v>17495.054927999998</v>
      </c>
      <c r="T59" s="22">
        <v>7.0000000000000007E-2</v>
      </c>
      <c r="U59" s="12">
        <f t="shared" si="12"/>
        <v>13607.264944</v>
      </c>
      <c r="V59" s="22">
        <v>0.08</v>
      </c>
      <c r="W59" s="12">
        <f t="shared" si="13"/>
        <v>15551.159936</v>
      </c>
      <c r="X59" s="22">
        <v>0.05</v>
      </c>
      <c r="Y59" s="12">
        <f t="shared" si="14"/>
        <v>9719.4749599999996</v>
      </c>
      <c r="Z59" s="22">
        <v>7.0000000000000007E-2</v>
      </c>
      <c r="AA59" s="12">
        <f t="shared" si="15"/>
        <v>13607.264944</v>
      </c>
      <c r="AB59" s="22">
        <v>0.06</v>
      </c>
      <c r="AC59" s="12">
        <f t="shared" si="16"/>
        <v>11663.369951999999</v>
      </c>
      <c r="AD59" s="40">
        <f t="shared" si="17"/>
        <v>0.99999999999999989</v>
      </c>
      <c r="AE59" s="32">
        <f t="shared" si="20"/>
        <v>194389.49920000002</v>
      </c>
      <c r="AF59" s="32">
        <f t="shared" si="19"/>
        <v>0</v>
      </c>
    </row>
    <row r="60" spans="1:32" ht="15" customHeight="1" x14ac:dyDescent="0.2">
      <c r="A60" s="42" t="s">
        <v>149</v>
      </c>
      <c r="B60" s="42"/>
      <c r="C60" s="42"/>
      <c r="D60" s="42"/>
      <c r="E60" s="10">
        <f>SUM(G60:AC60)</f>
        <v>32301935.524974078</v>
      </c>
      <c r="F60" s="27"/>
      <c r="G60" s="10">
        <f>SUM(G61:G102)</f>
        <v>2748213.1501291092</v>
      </c>
      <c r="H60" s="10"/>
      <c r="I60" s="10">
        <f>SUM(I61:I102)</f>
        <v>2122257.1860564998</v>
      </c>
      <c r="J60" s="10"/>
      <c r="K60" s="10">
        <f>SUM(K61:K102)</f>
        <v>2634396.5441644313</v>
      </c>
      <c r="L60" s="10"/>
      <c r="M60" s="10">
        <f>SUM(M61:M102)</f>
        <v>2396633.036526069</v>
      </c>
      <c r="N60" s="10"/>
      <c r="O60" s="10">
        <f>SUM(O61:O102)</f>
        <v>2444500.3749023108</v>
      </c>
      <c r="P60" s="27"/>
      <c r="Q60" s="10">
        <f>SUM(Q61:Q102)</f>
        <v>2234452.3200969491</v>
      </c>
      <c r="R60" s="27"/>
      <c r="S60" s="10">
        <f>SUM(S61:S102)</f>
        <v>2575570.8204803681</v>
      </c>
      <c r="T60" s="27"/>
      <c r="U60" s="10">
        <f>SUM(U61:U102)</f>
        <v>2635528.3032102394</v>
      </c>
      <c r="V60" s="27"/>
      <c r="W60" s="10">
        <f>SUM(W61:W102)</f>
        <v>2524780.5913919434</v>
      </c>
      <c r="X60" s="27"/>
      <c r="Y60" s="10">
        <f>SUM(Y61:Y102)</f>
        <v>3256996.9847196359</v>
      </c>
      <c r="Z60" s="10"/>
      <c r="AA60" s="10">
        <f>SUM(AA61:AA102)</f>
        <v>3782338.8740403168</v>
      </c>
      <c r="AB60" s="10"/>
      <c r="AC60" s="10">
        <f>SUM(AC61:AC102)</f>
        <v>2946267.3392562075</v>
      </c>
      <c r="AD60" s="37"/>
    </row>
    <row r="61" spans="1:32" ht="12.75" x14ac:dyDescent="0.2">
      <c r="A61" s="14">
        <v>3000</v>
      </c>
      <c r="B61" s="14">
        <v>31100</v>
      </c>
      <c r="C61" s="15" t="str">
        <f t="shared" si="21"/>
        <v>31101</v>
      </c>
      <c r="D61" s="20" t="s">
        <v>69</v>
      </c>
      <c r="E61" s="12">
        <v>1213171.46353908</v>
      </c>
      <c r="F61" s="22">
        <v>9.0288075830376902E-2</v>
      </c>
      <c r="G61" s="12">
        <f>E61*F61</f>
        <v>109534.91709526579</v>
      </c>
      <c r="H61" s="22">
        <v>4.48396387872333E-2</v>
      </c>
      <c r="I61" s="12">
        <f>E61*H61</f>
        <v>54398.17021207152</v>
      </c>
      <c r="J61" s="22">
        <v>8.3808029668419229E-2</v>
      </c>
      <c r="K61" s="12">
        <f>E61*J61</f>
        <v>101673.5100091628</v>
      </c>
      <c r="L61" s="22">
        <v>5.3818796635636934E-2</v>
      </c>
      <c r="M61" s="12">
        <f>E61*L61</f>
        <v>65291.428280367771</v>
      </c>
      <c r="N61" s="22">
        <v>8.3659848214163196E-2</v>
      </c>
      <c r="O61" s="12">
        <f>E61*N61</f>
        <v>101493.74049743365</v>
      </c>
      <c r="P61" s="22">
        <v>8.1838318884576364E-3</v>
      </c>
      <c r="Q61" s="12">
        <f>E61*P61</f>
        <v>9928.3913094779437</v>
      </c>
      <c r="R61" s="22">
        <v>0.20574271292608701</v>
      </c>
      <c r="S61" s="12">
        <f>E61*R61</f>
        <v>249601.18815304176</v>
      </c>
      <c r="T61" s="22">
        <v>6.649999214932692E-2</v>
      </c>
      <c r="U61" s="12">
        <f>E61*T61</f>
        <v>80675.892801136273</v>
      </c>
      <c r="V61" s="22">
        <v>9.6435688869513633E-2</v>
      </c>
      <c r="W61" s="12">
        <f>E61*V61</f>
        <v>116993.02580322722</v>
      </c>
      <c r="X61" s="22">
        <v>5.7335386889085682E-2</v>
      </c>
      <c r="Y61" s="12">
        <f>E61*X61</f>
        <v>69557.65522481146</v>
      </c>
      <c r="Z61" s="22">
        <v>0.14848006021400273</v>
      </c>
      <c r="AA61" s="12">
        <f>E61*Z61</f>
        <v>180131.77195619242</v>
      </c>
      <c r="AB61" s="22">
        <v>6.0907937927696741E-2</v>
      </c>
      <c r="AC61" s="12">
        <f>E61*AB61</f>
        <v>73891.772196891296</v>
      </c>
      <c r="AD61" s="40">
        <f t="shared" si="17"/>
        <v>1</v>
      </c>
      <c r="AE61" s="32">
        <f t="shared" si="20"/>
        <v>1213171.46353908</v>
      </c>
      <c r="AF61" s="32">
        <f t="shared" si="19"/>
        <v>0</v>
      </c>
    </row>
    <row r="62" spans="1:32" ht="12.75" x14ac:dyDescent="0.2">
      <c r="A62" s="14">
        <v>3000</v>
      </c>
      <c r="B62" s="14">
        <v>31100</v>
      </c>
      <c r="C62" s="15" t="str">
        <f t="shared" si="21"/>
        <v>31102</v>
      </c>
      <c r="D62" s="20" t="s">
        <v>70</v>
      </c>
      <c r="E62" s="12">
        <v>6335938.6493999995</v>
      </c>
      <c r="F62" s="22">
        <v>7.4813619761430569E-2</v>
      </c>
      <c r="G62" s="12">
        <f t="shared" ref="G62:G102" si="22">E62*F62</f>
        <v>474014.50494796352</v>
      </c>
      <c r="H62" s="22">
        <v>5.9035876390470719E-2</v>
      </c>
      <c r="I62" s="12">
        <f t="shared" ref="I62:I102" si="23">E62*H62</f>
        <v>374047.69092358439</v>
      </c>
      <c r="J62" s="22">
        <v>5.6223341881860595E-2</v>
      </c>
      <c r="K62" s="12">
        <f t="shared" ref="K62:K102" si="24">E62*J62</f>
        <v>356227.64482771023</v>
      </c>
      <c r="L62" s="22">
        <v>6.9525384801672058E-2</v>
      </c>
      <c r="M62" s="12">
        <f t="shared" ref="M62:M102" si="25">E62*L62</f>
        <v>440508.57267932134</v>
      </c>
      <c r="N62" s="22">
        <v>8.0709611438064197E-2</v>
      </c>
      <c r="O62" s="12">
        <f t="shared" ref="O62:O102" si="26">E62*N62</f>
        <v>511371.1464884872</v>
      </c>
      <c r="P62" s="22">
        <v>6.118083408602102E-2</v>
      </c>
      <c r="Q62" s="12">
        <f t="shared" ref="Q62:Q102" si="27">E62*P62</f>
        <v>387638.01128814946</v>
      </c>
      <c r="R62" s="22">
        <v>7.6049868446902452E-2</v>
      </c>
      <c r="S62" s="12">
        <f t="shared" ref="S62:S102" si="28">E62*R62</f>
        <v>481847.30077451479</v>
      </c>
      <c r="T62" s="22">
        <v>8.1965833457943837E-2</v>
      </c>
      <c r="U62" s="12">
        <f t="shared" ref="U62:U102" si="29">E62*T62</f>
        <v>519330.49213646998</v>
      </c>
      <c r="V62" s="22">
        <v>0.10729831058459317</v>
      </c>
      <c r="W62" s="12">
        <f t="shared" ref="W62:W102" si="30">E62*V62</f>
        <v>679835.51304824895</v>
      </c>
      <c r="X62" s="22">
        <v>0.13988476833185046</v>
      </c>
      <c r="Y62" s="12">
        <f t="shared" ref="Y62:Y102" si="31">E62*X62</f>
        <v>886301.31013613637</v>
      </c>
      <c r="Z62" s="22">
        <v>9.3813516498928384E-2</v>
      </c>
      <c r="AA62" s="12">
        <f t="shared" ref="AA62:AA102" si="32">E62*Z62</f>
        <v>594396.68502168485</v>
      </c>
      <c r="AB62" s="22">
        <v>9.9499034320262664E-2</v>
      </c>
      <c r="AC62" s="12">
        <f t="shared" ref="AC62:AC102" si="33">E62*AB62</f>
        <v>630419.77712772926</v>
      </c>
      <c r="AD62" s="40">
        <f t="shared" si="17"/>
        <v>1</v>
      </c>
      <c r="AE62" s="32">
        <f t="shared" si="20"/>
        <v>6335938.6494000005</v>
      </c>
      <c r="AF62" s="32">
        <f t="shared" si="19"/>
        <v>0</v>
      </c>
    </row>
    <row r="63" spans="1:32" ht="12.75" x14ac:dyDescent="0.2">
      <c r="A63" s="14">
        <v>3000</v>
      </c>
      <c r="B63" s="14">
        <v>31400</v>
      </c>
      <c r="C63" s="15" t="str">
        <f t="shared" si="21"/>
        <v>31401</v>
      </c>
      <c r="D63" s="20" t="s">
        <v>71</v>
      </c>
      <c r="E63" s="12">
        <v>217343.43999999997</v>
      </c>
      <c r="F63" s="22">
        <v>7.7322036982742065E-2</v>
      </c>
      <c r="G63" s="12">
        <f t="shared" si="22"/>
        <v>16805.437505636379</v>
      </c>
      <c r="H63" s="22">
        <v>7.7322036982742065E-2</v>
      </c>
      <c r="I63" s="12">
        <f t="shared" si="23"/>
        <v>16805.437505636379</v>
      </c>
      <c r="J63" s="22">
        <v>7.8206670643305595E-2</v>
      </c>
      <c r="K63" s="12">
        <f t="shared" si="24"/>
        <v>16997.706828563048</v>
      </c>
      <c r="L63" s="22">
        <v>8.9353054766406162E-2</v>
      </c>
      <c r="M63" s="12">
        <f t="shared" si="25"/>
        <v>19420.300297439109</v>
      </c>
      <c r="N63" s="22">
        <v>7.9546258757873231E-2</v>
      </c>
      <c r="O63" s="12">
        <f t="shared" si="26"/>
        <v>17288.857517566292</v>
      </c>
      <c r="P63" s="22">
        <v>7.9793956182831027E-2</v>
      </c>
      <c r="Q63" s="12">
        <f t="shared" si="27"/>
        <v>17342.692927985761</v>
      </c>
      <c r="R63" s="22">
        <v>7.9546258757873231E-2</v>
      </c>
      <c r="S63" s="12">
        <f t="shared" si="28"/>
        <v>17288.857517566292</v>
      </c>
      <c r="T63" s="22">
        <v>8.4550757751918393E-2</v>
      </c>
      <c r="U63" s="12">
        <f t="shared" si="29"/>
        <v>18376.552544408609</v>
      </c>
      <c r="V63" s="22">
        <v>8.8589742293577065E-2</v>
      </c>
      <c r="W63" s="12">
        <f t="shared" si="30"/>
        <v>19254.399338799525</v>
      </c>
      <c r="X63" s="22">
        <v>8.8589742293577065E-2</v>
      </c>
      <c r="Y63" s="12">
        <f t="shared" si="31"/>
        <v>19254.399338799525</v>
      </c>
      <c r="Z63" s="22">
        <v>8.8589742293577065E-2</v>
      </c>
      <c r="AA63" s="12">
        <f t="shared" si="32"/>
        <v>19254.399338799525</v>
      </c>
      <c r="AB63" s="22">
        <v>8.8589742293577065E-2</v>
      </c>
      <c r="AC63" s="12">
        <f t="shared" si="33"/>
        <v>19254.399338799525</v>
      </c>
      <c r="AD63" s="40">
        <f t="shared" si="17"/>
        <v>1</v>
      </c>
      <c r="AE63" s="32">
        <f t="shared" si="20"/>
        <v>217343.43999999994</v>
      </c>
      <c r="AF63" s="32">
        <f t="shared" si="19"/>
        <v>0</v>
      </c>
    </row>
    <row r="64" spans="1:32" ht="12.75" x14ac:dyDescent="0.2">
      <c r="A64" s="14">
        <v>3000</v>
      </c>
      <c r="B64" s="14">
        <v>31500</v>
      </c>
      <c r="C64" s="15" t="str">
        <f t="shared" si="21"/>
        <v>31501</v>
      </c>
      <c r="D64" s="20" t="s">
        <v>72</v>
      </c>
      <c r="E64" s="12">
        <v>0</v>
      </c>
      <c r="F64" s="22">
        <v>0</v>
      </c>
      <c r="G64" s="12">
        <f t="shared" si="22"/>
        <v>0</v>
      </c>
      <c r="H64" s="22">
        <v>0</v>
      </c>
      <c r="I64" s="12">
        <f t="shared" si="23"/>
        <v>0</v>
      </c>
      <c r="J64" s="22">
        <v>0</v>
      </c>
      <c r="K64" s="12">
        <f t="shared" si="24"/>
        <v>0</v>
      </c>
      <c r="L64" s="22">
        <v>0</v>
      </c>
      <c r="M64" s="12">
        <f t="shared" si="25"/>
        <v>0</v>
      </c>
      <c r="N64" s="22">
        <v>0</v>
      </c>
      <c r="O64" s="12">
        <f t="shared" si="26"/>
        <v>0</v>
      </c>
      <c r="P64" s="22">
        <v>0</v>
      </c>
      <c r="Q64" s="12">
        <f t="shared" si="27"/>
        <v>0</v>
      </c>
      <c r="R64" s="22">
        <v>0</v>
      </c>
      <c r="S64" s="12">
        <f t="shared" si="28"/>
        <v>0</v>
      </c>
      <c r="T64" s="22">
        <v>0</v>
      </c>
      <c r="U64" s="12">
        <f t="shared" si="29"/>
        <v>0</v>
      </c>
      <c r="V64" s="22">
        <v>0</v>
      </c>
      <c r="W64" s="12">
        <f t="shared" si="30"/>
        <v>0</v>
      </c>
      <c r="X64" s="22">
        <v>0</v>
      </c>
      <c r="Y64" s="12">
        <f t="shared" si="31"/>
        <v>0</v>
      </c>
      <c r="Z64" s="22">
        <v>0</v>
      </c>
      <c r="AA64" s="12">
        <f t="shared" si="32"/>
        <v>0</v>
      </c>
      <c r="AB64" s="22">
        <v>0</v>
      </c>
      <c r="AC64" s="12">
        <f t="shared" si="33"/>
        <v>0</v>
      </c>
      <c r="AD64" s="40">
        <f t="shared" si="17"/>
        <v>0</v>
      </c>
      <c r="AE64" s="32">
        <f t="shared" si="20"/>
        <v>0</v>
      </c>
      <c r="AF64" s="32">
        <f t="shared" si="19"/>
        <v>0</v>
      </c>
    </row>
    <row r="65" spans="1:32" ht="12.75" x14ac:dyDescent="0.2">
      <c r="A65" s="14">
        <v>3000</v>
      </c>
      <c r="B65" s="14">
        <v>31600</v>
      </c>
      <c r="C65" s="15" t="str">
        <f t="shared" si="21"/>
        <v>31601</v>
      </c>
      <c r="D65" s="20" t="s">
        <v>73</v>
      </c>
      <c r="E65" s="12">
        <v>57869.216</v>
      </c>
      <c r="F65" s="22">
        <v>0</v>
      </c>
      <c r="G65" s="12">
        <f t="shared" si="22"/>
        <v>0</v>
      </c>
      <c r="H65" s="22">
        <v>0</v>
      </c>
      <c r="I65" s="12">
        <f t="shared" si="23"/>
        <v>0</v>
      </c>
      <c r="J65" s="22">
        <v>0</v>
      </c>
      <c r="K65" s="12">
        <f t="shared" si="24"/>
        <v>0</v>
      </c>
      <c r="L65" s="22">
        <v>0.10561529271206688</v>
      </c>
      <c r="M65" s="12">
        <f t="shared" si="25"/>
        <v>6111.8741868578236</v>
      </c>
      <c r="N65" s="22">
        <v>9.8446833930704886E-2</v>
      </c>
      <c r="O65" s="12">
        <f t="shared" si="26"/>
        <v>5697.0410972520904</v>
      </c>
      <c r="P65" s="22">
        <v>0.16654719235364393</v>
      </c>
      <c r="Q65" s="12">
        <f t="shared" si="27"/>
        <v>9637.9554485065692</v>
      </c>
      <c r="R65" s="22">
        <v>5.4958183990442042E-2</v>
      </c>
      <c r="S65" s="12">
        <f t="shared" si="28"/>
        <v>3180.3870203106326</v>
      </c>
      <c r="T65" s="22">
        <v>0.10035842293906809</v>
      </c>
      <c r="U65" s="12">
        <f t="shared" si="29"/>
        <v>5807.663254480286</v>
      </c>
      <c r="V65" s="22">
        <v>0</v>
      </c>
      <c r="W65" s="12">
        <f t="shared" si="30"/>
        <v>0</v>
      </c>
      <c r="X65" s="22">
        <v>0</v>
      </c>
      <c r="Y65" s="12">
        <f t="shared" si="31"/>
        <v>0</v>
      </c>
      <c r="Z65" s="22">
        <v>0.32879330943847068</v>
      </c>
      <c r="AA65" s="12">
        <f t="shared" si="32"/>
        <v>19027.011043249699</v>
      </c>
      <c r="AB65" s="22">
        <v>0.14528076463560333</v>
      </c>
      <c r="AC65" s="12">
        <f t="shared" si="33"/>
        <v>8407.283949342891</v>
      </c>
      <c r="AD65" s="40">
        <f t="shared" si="17"/>
        <v>0.99999999999999978</v>
      </c>
      <c r="AE65" s="32">
        <f t="shared" si="20"/>
        <v>57869.215999999993</v>
      </c>
      <c r="AF65" s="32">
        <f t="shared" si="19"/>
        <v>0</v>
      </c>
    </row>
    <row r="66" spans="1:32" ht="12.75" x14ac:dyDescent="0.2">
      <c r="A66" s="14">
        <v>3000</v>
      </c>
      <c r="B66" s="14">
        <v>31700</v>
      </c>
      <c r="C66" s="15" t="str">
        <f t="shared" si="21"/>
        <v>31701</v>
      </c>
      <c r="D66" s="20" t="s">
        <v>74</v>
      </c>
      <c r="E66" s="12">
        <v>0</v>
      </c>
      <c r="F66" s="22">
        <v>0</v>
      </c>
      <c r="G66" s="12">
        <f t="shared" si="22"/>
        <v>0</v>
      </c>
      <c r="H66" s="22">
        <v>0</v>
      </c>
      <c r="I66" s="12">
        <f t="shared" si="23"/>
        <v>0</v>
      </c>
      <c r="J66" s="22">
        <v>0</v>
      </c>
      <c r="K66" s="12">
        <f t="shared" si="24"/>
        <v>0</v>
      </c>
      <c r="L66" s="22">
        <v>0</v>
      </c>
      <c r="M66" s="12">
        <f t="shared" si="25"/>
        <v>0</v>
      </c>
      <c r="N66" s="22">
        <v>0</v>
      </c>
      <c r="O66" s="12">
        <f t="shared" si="26"/>
        <v>0</v>
      </c>
      <c r="P66" s="22">
        <v>0</v>
      </c>
      <c r="Q66" s="12">
        <f t="shared" si="27"/>
        <v>0</v>
      </c>
      <c r="R66" s="22">
        <v>0</v>
      </c>
      <c r="S66" s="12">
        <f t="shared" si="28"/>
        <v>0</v>
      </c>
      <c r="T66" s="22">
        <v>0</v>
      </c>
      <c r="U66" s="12">
        <f t="shared" si="29"/>
        <v>0</v>
      </c>
      <c r="V66" s="22">
        <v>0</v>
      </c>
      <c r="W66" s="12">
        <f t="shared" si="30"/>
        <v>0</v>
      </c>
      <c r="X66" s="22">
        <v>0</v>
      </c>
      <c r="Y66" s="12">
        <f t="shared" si="31"/>
        <v>0</v>
      </c>
      <c r="Z66" s="22">
        <v>0</v>
      </c>
      <c r="AA66" s="12">
        <f t="shared" si="32"/>
        <v>0</v>
      </c>
      <c r="AB66" s="22">
        <v>0</v>
      </c>
      <c r="AC66" s="12">
        <f t="shared" si="33"/>
        <v>0</v>
      </c>
      <c r="AD66" s="40">
        <f t="shared" si="17"/>
        <v>0</v>
      </c>
      <c r="AE66" s="32">
        <f t="shared" si="20"/>
        <v>0</v>
      </c>
      <c r="AF66" s="32">
        <f t="shared" si="19"/>
        <v>0</v>
      </c>
    </row>
    <row r="67" spans="1:32" ht="12.75" x14ac:dyDescent="0.2">
      <c r="A67" s="14">
        <v>3000</v>
      </c>
      <c r="B67" s="14">
        <v>31800</v>
      </c>
      <c r="C67" s="15" t="str">
        <f t="shared" si="21"/>
        <v>31801</v>
      </c>
      <c r="D67" s="20" t="s">
        <v>75</v>
      </c>
      <c r="E67" s="12">
        <v>2057.9688000000001</v>
      </c>
      <c r="F67" s="22">
        <v>0.11352824906404151</v>
      </c>
      <c r="G67" s="12">
        <f t="shared" si="22"/>
        <v>233.63759449242664</v>
      </c>
      <c r="H67" s="22">
        <v>5.6764170032610722E-2</v>
      </c>
      <c r="I67" s="12">
        <f t="shared" si="23"/>
        <v>116.81889088500786</v>
      </c>
      <c r="J67" s="22">
        <v>0.17940964531516598</v>
      </c>
      <c r="K67" s="12">
        <f t="shared" si="24"/>
        <v>369.21945247767781</v>
      </c>
      <c r="L67" s="22">
        <v>7.6681370788994341E-2</v>
      </c>
      <c r="M67" s="12">
        <f t="shared" si="25"/>
        <v>157.80786862498175</v>
      </c>
      <c r="N67" s="22">
        <v>3.9834492513947183E-2</v>
      </c>
      <c r="O67" s="12">
        <f t="shared" si="26"/>
        <v>81.978142757536872</v>
      </c>
      <c r="P67" s="22">
        <v>0.11352824906404151</v>
      </c>
      <c r="Q67" s="12">
        <f t="shared" si="27"/>
        <v>233.63759449242664</v>
      </c>
      <c r="R67" s="22">
        <v>5.6764170032610722E-2</v>
      </c>
      <c r="S67" s="12">
        <f t="shared" si="28"/>
        <v>116.81889088500786</v>
      </c>
      <c r="T67" s="22">
        <v>9.6598571545377945E-2</v>
      </c>
      <c r="U67" s="12">
        <f t="shared" si="29"/>
        <v>198.7968463649556</v>
      </c>
      <c r="V67" s="22">
        <v>5.6764170032610722E-2</v>
      </c>
      <c r="W67" s="12">
        <f t="shared" si="30"/>
        <v>116.81889088500786</v>
      </c>
      <c r="X67" s="22">
        <v>7.6681370788994341E-2</v>
      </c>
      <c r="Y67" s="12">
        <f t="shared" si="31"/>
        <v>157.80786862498175</v>
      </c>
      <c r="Z67" s="22">
        <v>5.6764170032610722E-2</v>
      </c>
      <c r="AA67" s="12">
        <f t="shared" si="32"/>
        <v>116.81889088500786</v>
      </c>
      <c r="AB67" s="22">
        <v>7.6681370788994341E-2</v>
      </c>
      <c r="AC67" s="12">
        <f t="shared" si="33"/>
        <v>157.80786862498175</v>
      </c>
      <c r="AD67" s="40">
        <f t="shared" si="17"/>
        <v>0.99999999999999989</v>
      </c>
      <c r="AE67" s="32">
        <f t="shared" si="20"/>
        <v>2057.9688000000006</v>
      </c>
      <c r="AF67" s="32">
        <f t="shared" si="19"/>
        <v>0</v>
      </c>
    </row>
    <row r="68" spans="1:32" ht="12.75" x14ac:dyDescent="0.2">
      <c r="A68" s="14">
        <v>3000</v>
      </c>
      <c r="B68" s="14">
        <v>32100</v>
      </c>
      <c r="C68" s="15" t="str">
        <f t="shared" si="21"/>
        <v>32101</v>
      </c>
      <c r="D68" s="20" t="s">
        <v>76</v>
      </c>
      <c r="E68" s="12">
        <v>540000</v>
      </c>
      <c r="F68" s="22">
        <v>0</v>
      </c>
      <c r="G68" s="12">
        <f t="shared" si="22"/>
        <v>0</v>
      </c>
      <c r="H68" s="22">
        <v>6.0788309829107837E-2</v>
      </c>
      <c r="I68" s="12">
        <f t="shared" si="23"/>
        <v>32825.687307718232</v>
      </c>
      <c r="J68" s="22">
        <v>0.10913525921190824</v>
      </c>
      <c r="K68" s="12">
        <f t="shared" si="24"/>
        <v>58933.039974430452</v>
      </c>
      <c r="L68" s="22">
        <v>3.961435553034471E-2</v>
      </c>
      <c r="M68" s="12">
        <f t="shared" si="25"/>
        <v>21391.751986386142</v>
      </c>
      <c r="N68" s="22">
        <v>5.6148657596161833E-2</v>
      </c>
      <c r="O68" s="12">
        <f t="shared" si="26"/>
        <v>30320.275101927389</v>
      </c>
      <c r="P68" s="22">
        <v>5.0455173525592034E-2</v>
      </c>
      <c r="Q68" s="12">
        <f t="shared" si="27"/>
        <v>27245.793703819698</v>
      </c>
      <c r="R68" s="22">
        <v>5.0224668510197273E-2</v>
      </c>
      <c r="S68" s="12">
        <f t="shared" si="28"/>
        <v>27121.320995506529</v>
      </c>
      <c r="T68" s="22">
        <v>0.27459944276278708</v>
      </c>
      <c r="U68" s="12">
        <f t="shared" si="29"/>
        <v>148283.69909190503</v>
      </c>
      <c r="V68" s="22">
        <v>0</v>
      </c>
      <c r="W68" s="12">
        <f t="shared" si="30"/>
        <v>0</v>
      </c>
      <c r="X68" s="22">
        <v>1.8803889909704091E-2</v>
      </c>
      <c r="Y68" s="12">
        <f t="shared" si="31"/>
        <v>10154.100551240208</v>
      </c>
      <c r="Z68" s="22">
        <v>8.3403328086847597E-2</v>
      </c>
      <c r="AA68" s="12">
        <f t="shared" si="32"/>
        <v>45037.797166897704</v>
      </c>
      <c r="AB68" s="22">
        <v>0.25682691503734928</v>
      </c>
      <c r="AC68" s="12">
        <f t="shared" si="33"/>
        <v>138686.53412016862</v>
      </c>
      <c r="AD68" s="40">
        <f t="shared" si="17"/>
        <v>1</v>
      </c>
      <c r="AE68" s="32">
        <f t="shared" si="20"/>
        <v>540000</v>
      </c>
      <c r="AF68" s="32">
        <f t="shared" si="19"/>
        <v>0</v>
      </c>
    </row>
    <row r="69" spans="1:32" ht="12.75" x14ac:dyDescent="0.2">
      <c r="A69" s="14">
        <v>3000</v>
      </c>
      <c r="B69" s="14">
        <v>32200</v>
      </c>
      <c r="C69" s="15" t="str">
        <f t="shared" si="21"/>
        <v>32201</v>
      </c>
      <c r="D69" s="20" t="s">
        <v>77</v>
      </c>
      <c r="E69" s="12">
        <v>181145.61600000001</v>
      </c>
      <c r="F69" s="22">
        <v>0</v>
      </c>
      <c r="G69" s="12">
        <f t="shared" si="22"/>
        <v>0</v>
      </c>
      <c r="H69" s="22">
        <v>0.13465828252588818</v>
      </c>
      <c r="I69" s="12">
        <f t="shared" si="23"/>
        <v>24392.757537654052</v>
      </c>
      <c r="J69" s="22">
        <v>0.10356080921250947</v>
      </c>
      <c r="K69" s="12">
        <f t="shared" si="24"/>
        <v>18759.586578258502</v>
      </c>
      <c r="L69" s="22">
        <v>0.1011073033829199</v>
      </c>
      <c r="M69" s="12">
        <f t="shared" si="25"/>
        <v>18315.144753397912</v>
      </c>
      <c r="N69" s="22">
        <v>9.0172846694653377E-2</v>
      </c>
      <c r="O69" s="12">
        <f t="shared" si="26"/>
        <v>16334.415860976551</v>
      </c>
      <c r="P69" s="22">
        <v>2.3483316824156726E-2</v>
      </c>
      <c r="Q69" s="12">
        <f t="shared" si="27"/>
        <v>4253.8998918350344</v>
      </c>
      <c r="R69" s="22">
        <v>0.421719455490074</v>
      </c>
      <c r="S69" s="12">
        <f t="shared" si="28"/>
        <v>76392.630543934036</v>
      </c>
      <c r="T69" s="22">
        <v>2.7116614262323976E-2</v>
      </c>
      <c r="U69" s="12">
        <f t="shared" si="29"/>
        <v>4912.0557943830627</v>
      </c>
      <c r="V69" s="22">
        <v>3.8564219780703117E-2</v>
      </c>
      <c r="W69" s="12">
        <f t="shared" si="30"/>
        <v>6985.7393477348514</v>
      </c>
      <c r="X69" s="22">
        <v>5.0163092381184146E-2</v>
      </c>
      <c r="Y69" s="12">
        <f t="shared" si="31"/>
        <v>9086.8242698545091</v>
      </c>
      <c r="Z69" s="22">
        <v>9.4540594455872328E-3</v>
      </c>
      <c r="AA69" s="12">
        <f t="shared" si="32"/>
        <v>1712.5614219715178</v>
      </c>
      <c r="AB69" s="22">
        <v>0</v>
      </c>
      <c r="AC69" s="12">
        <f t="shared" si="33"/>
        <v>0</v>
      </c>
      <c r="AD69" s="40">
        <f t="shared" si="17"/>
        <v>1</v>
      </c>
      <c r="AE69" s="32">
        <f t="shared" si="20"/>
        <v>181145.61600000001</v>
      </c>
      <c r="AF69" s="32">
        <f t="shared" si="19"/>
        <v>0</v>
      </c>
    </row>
    <row r="70" spans="1:32" ht="12.75" x14ac:dyDescent="0.2">
      <c r="A70" s="14">
        <v>3000</v>
      </c>
      <c r="B70" s="14">
        <v>32300</v>
      </c>
      <c r="C70" s="15" t="str">
        <f t="shared" si="21"/>
        <v>32303</v>
      </c>
      <c r="D70" s="20" t="s">
        <v>78</v>
      </c>
      <c r="E70" s="12">
        <v>391673.84779999999</v>
      </c>
      <c r="F70" s="22">
        <v>1</v>
      </c>
      <c r="G70" s="12">
        <f t="shared" si="22"/>
        <v>391673.84779999999</v>
      </c>
      <c r="H70" s="22">
        <v>0</v>
      </c>
      <c r="I70" s="12">
        <f t="shared" si="23"/>
        <v>0</v>
      </c>
      <c r="J70" s="22">
        <v>0</v>
      </c>
      <c r="K70" s="12">
        <f t="shared" si="24"/>
        <v>0</v>
      </c>
      <c r="L70" s="22">
        <v>0</v>
      </c>
      <c r="M70" s="12">
        <f t="shared" si="25"/>
        <v>0</v>
      </c>
      <c r="N70" s="22">
        <v>0</v>
      </c>
      <c r="O70" s="12">
        <f t="shared" si="26"/>
        <v>0</v>
      </c>
      <c r="P70" s="22">
        <v>0</v>
      </c>
      <c r="Q70" s="12">
        <f t="shared" si="27"/>
        <v>0</v>
      </c>
      <c r="R70" s="22">
        <v>0</v>
      </c>
      <c r="S70" s="12">
        <f t="shared" si="28"/>
        <v>0</v>
      </c>
      <c r="T70" s="22">
        <v>0</v>
      </c>
      <c r="U70" s="12">
        <f t="shared" si="29"/>
        <v>0</v>
      </c>
      <c r="V70" s="22">
        <v>0</v>
      </c>
      <c r="W70" s="12">
        <f t="shared" si="30"/>
        <v>0</v>
      </c>
      <c r="X70" s="22">
        <v>0</v>
      </c>
      <c r="Y70" s="12">
        <f t="shared" si="31"/>
        <v>0</v>
      </c>
      <c r="Z70" s="22">
        <v>0</v>
      </c>
      <c r="AA70" s="12">
        <f t="shared" si="32"/>
        <v>0</v>
      </c>
      <c r="AB70" s="22">
        <v>0</v>
      </c>
      <c r="AC70" s="12">
        <f t="shared" si="33"/>
        <v>0</v>
      </c>
      <c r="AD70" s="40">
        <f t="shared" si="17"/>
        <v>1</v>
      </c>
      <c r="AE70" s="32">
        <f t="shared" si="20"/>
        <v>391673.84779999999</v>
      </c>
      <c r="AF70" s="32">
        <f t="shared" si="19"/>
        <v>0</v>
      </c>
    </row>
    <row r="71" spans="1:32" ht="24" x14ac:dyDescent="0.2">
      <c r="A71" s="14">
        <v>3000</v>
      </c>
      <c r="B71" s="14">
        <v>32600</v>
      </c>
      <c r="C71" s="15" t="str">
        <f t="shared" si="21"/>
        <v>32601</v>
      </c>
      <c r="D71" s="20" t="s">
        <v>79</v>
      </c>
      <c r="E71" s="12">
        <v>0</v>
      </c>
      <c r="F71" s="22">
        <v>0</v>
      </c>
      <c r="G71" s="12">
        <f t="shared" si="22"/>
        <v>0</v>
      </c>
      <c r="H71" s="22">
        <v>0.13465828252588818</v>
      </c>
      <c r="I71" s="12">
        <f t="shared" si="23"/>
        <v>0</v>
      </c>
      <c r="J71" s="22">
        <v>0.10356080921250946</v>
      </c>
      <c r="K71" s="12">
        <f t="shared" si="24"/>
        <v>0</v>
      </c>
      <c r="L71" s="22">
        <v>0.10110730338291989</v>
      </c>
      <c r="M71" s="12">
        <f t="shared" si="25"/>
        <v>0</v>
      </c>
      <c r="N71" s="22">
        <v>9.0172846694653377E-2</v>
      </c>
      <c r="O71" s="12">
        <f t="shared" si="26"/>
        <v>0</v>
      </c>
      <c r="P71" s="22">
        <v>2.3483316824156726E-2</v>
      </c>
      <c r="Q71" s="12">
        <f t="shared" si="27"/>
        <v>0</v>
      </c>
      <c r="R71" s="22">
        <v>0.421719455490074</v>
      </c>
      <c r="S71" s="12">
        <f t="shared" si="28"/>
        <v>0</v>
      </c>
      <c r="T71" s="22">
        <v>2.7116614262323972E-2</v>
      </c>
      <c r="U71" s="12">
        <f t="shared" si="29"/>
        <v>0</v>
      </c>
      <c r="V71" s="22">
        <v>3.8564219780703117E-2</v>
      </c>
      <c r="W71" s="12">
        <f t="shared" si="30"/>
        <v>0</v>
      </c>
      <c r="X71" s="22">
        <v>5.0163092381184146E-2</v>
      </c>
      <c r="Y71" s="12">
        <f t="shared" si="31"/>
        <v>0</v>
      </c>
      <c r="Z71" s="22">
        <v>9.4540594455872328E-3</v>
      </c>
      <c r="AA71" s="12">
        <f t="shared" si="32"/>
        <v>0</v>
      </c>
      <c r="AB71" s="22">
        <v>0</v>
      </c>
      <c r="AC71" s="12">
        <f t="shared" si="33"/>
        <v>0</v>
      </c>
      <c r="AD71" s="40">
        <f t="shared" si="17"/>
        <v>1</v>
      </c>
      <c r="AE71" s="32">
        <f t="shared" si="20"/>
        <v>0</v>
      </c>
      <c r="AF71" s="32">
        <f t="shared" si="19"/>
        <v>0</v>
      </c>
    </row>
    <row r="72" spans="1:32" ht="24" x14ac:dyDescent="0.2">
      <c r="A72" s="14">
        <v>3000</v>
      </c>
      <c r="B72" s="14">
        <v>32600</v>
      </c>
      <c r="C72" s="15" t="str">
        <f t="shared" si="21"/>
        <v>32602</v>
      </c>
      <c r="D72" s="20" t="s">
        <v>80</v>
      </c>
      <c r="E72" s="12">
        <v>3691246.59</v>
      </c>
      <c r="F72" s="22">
        <v>8.3333332999999996E-2</v>
      </c>
      <c r="G72" s="12">
        <v>307603.88126958447</v>
      </c>
      <c r="H72" s="22">
        <v>8.3333332999999996E-2</v>
      </c>
      <c r="I72" s="12">
        <v>307603.88126958447</v>
      </c>
      <c r="J72" s="22">
        <v>8.3333332999999996E-2</v>
      </c>
      <c r="K72" s="12">
        <v>307603.88126958447</v>
      </c>
      <c r="L72" s="22">
        <v>8.3333332999999996E-2</v>
      </c>
      <c r="M72" s="12">
        <v>307603.88126958447</v>
      </c>
      <c r="N72" s="22">
        <v>8.3333332999999996E-2</v>
      </c>
      <c r="O72" s="12">
        <v>307603.88126958447</v>
      </c>
      <c r="P72" s="22">
        <v>8.3333332999999996E-2</v>
      </c>
      <c r="Q72" s="12">
        <v>307603.88126958447</v>
      </c>
      <c r="R72" s="22">
        <v>8.3333332999999996E-2</v>
      </c>
      <c r="S72" s="12">
        <v>307603.88126958447</v>
      </c>
      <c r="T72" s="22">
        <v>8.3333332999999996E-2</v>
      </c>
      <c r="U72" s="12">
        <v>307603.88126958447</v>
      </c>
      <c r="V72" s="22">
        <v>8.3333332999999996E-2</v>
      </c>
      <c r="W72" s="12">
        <v>307603.88126958447</v>
      </c>
      <c r="X72" s="22">
        <v>8.3333332999999996E-2</v>
      </c>
      <c r="Y72" s="12">
        <v>307603.88126958447</v>
      </c>
      <c r="Z72" s="22">
        <v>8.3333332999999996E-2</v>
      </c>
      <c r="AA72" s="12">
        <v>307603.88126958447</v>
      </c>
      <c r="AB72" s="22">
        <v>8.3333332999999996E-2</v>
      </c>
      <c r="AC72" s="12">
        <v>307603.89126958</v>
      </c>
      <c r="AD72" s="40">
        <f t="shared" si="17"/>
        <v>0.999999996</v>
      </c>
      <c r="AE72" s="32">
        <f t="shared" si="20"/>
        <v>3691246.5852350085</v>
      </c>
      <c r="AF72" s="32">
        <f t="shared" si="19"/>
        <v>4.7649913467466831E-3</v>
      </c>
    </row>
    <row r="73" spans="1:32" ht="12.75" x14ac:dyDescent="0.2">
      <c r="A73" s="14">
        <v>3000</v>
      </c>
      <c r="B73" s="14">
        <v>33100</v>
      </c>
      <c r="C73" s="15" t="str">
        <f t="shared" si="21"/>
        <v>33101</v>
      </c>
      <c r="D73" s="20" t="s">
        <v>81</v>
      </c>
      <c r="E73" s="12">
        <v>395142.67660000001</v>
      </c>
      <c r="F73" s="22">
        <v>0</v>
      </c>
      <c r="G73" s="12">
        <f t="shared" si="22"/>
        <v>0</v>
      </c>
      <c r="H73" s="22">
        <v>0</v>
      </c>
      <c r="I73" s="12">
        <f t="shared" si="23"/>
        <v>0</v>
      </c>
      <c r="J73" s="22">
        <v>0.86540427136168785</v>
      </c>
      <c r="K73" s="12">
        <f t="shared" si="24"/>
        <v>341958.16012693004</v>
      </c>
      <c r="L73" s="22">
        <v>0</v>
      </c>
      <c r="M73" s="12">
        <f t="shared" si="25"/>
        <v>0</v>
      </c>
      <c r="N73" s="22">
        <v>0</v>
      </c>
      <c r="O73" s="12">
        <f t="shared" si="26"/>
        <v>0</v>
      </c>
      <c r="P73" s="22">
        <v>0</v>
      </c>
      <c r="Q73" s="12">
        <f t="shared" si="27"/>
        <v>0</v>
      </c>
      <c r="R73" s="22">
        <v>0</v>
      </c>
      <c r="S73" s="12">
        <f t="shared" si="28"/>
        <v>0</v>
      </c>
      <c r="T73" s="22">
        <v>0</v>
      </c>
      <c r="U73" s="12">
        <f t="shared" si="29"/>
        <v>0</v>
      </c>
      <c r="V73" s="22">
        <v>0</v>
      </c>
      <c r="W73" s="12">
        <f t="shared" si="30"/>
        <v>0</v>
      </c>
      <c r="X73" s="22">
        <v>0</v>
      </c>
      <c r="Y73" s="12">
        <f t="shared" si="31"/>
        <v>0</v>
      </c>
      <c r="Z73" s="22">
        <v>0</v>
      </c>
      <c r="AA73" s="12">
        <f t="shared" si="32"/>
        <v>0</v>
      </c>
      <c r="AB73" s="22">
        <v>0.13459572863831212</v>
      </c>
      <c r="AC73" s="12">
        <f t="shared" si="33"/>
        <v>53184.516473069925</v>
      </c>
      <c r="AD73" s="40">
        <f t="shared" si="17"/>
        <v>1</v>
      </c>
      <c r="AE73" s="32">
        <f t="shared" si="20"/>
        <v>395142.67659999995</v>
      </c>
      <c r="AF73" s="32">
        <f t="shared" si="19"/>
        <v>0</v>
      </c>
    </row>
    <row r="74" spans="1:32" ht="12.75" x14ac:dyDescent="0.2">
      <c r="A74" s="14">
        <v>3000</v>
      </c>
      <c r="B74" s="14">
        <v>33100</v>
      </c>
      <c r="C74" s="15" t="str">
        <f t="shared" si="21"/>
        <v>33104</v>
      </c>
      <c r="D74" s="20" t="s">
        <v>82</v>
      </c>
      <c r="E74" s="12">
        <v>0</v>
      </c>
      <c r="F74" s="22">
        <v>9.9371494016723044E-2</v>
      </c>
      <c r="G74" s="12">
        <f t="shared" si="22"/>
        <v>0</v>
      </c>
      <c r="H74" s="22">
        <v>7.4441277411322171E-2</v>
      </c>
      <c r="I74" s="12">
        <f t="shared" si="23"/>
        <v>0</v>
      </c>
      <c r="J74" s="22">
        <v>2.0249624586873367E-2</v>
      </c>
      <c r="K74" s="12">
        <f t="shared" si="24"/>
        <v>0</v>
      </c>
      <c r="L74" s="22">
        <v>2.721111930583496E-2</v>
      </c>
      <c r="M74" s="12">
        <f t="shared" si="25"/>
        <v>0</v>
      </c>
      <c r="N74" s="22">
        <v>1.148936108621278E-2</v>
      </c>
      <c r="O74" s="12">
        <f t="shared" si="26"/>
        <v>0</v>
      </c>
      <c r="P74" s="22">
        <v>8.7592652937895001E-3</v>
      </c>
      <c r="Q74" s="12">
        <f t="shared" si="27"/>
        <v>0</v>
      </c>
      <c r="R74" s="22">
        <v>0.12687304161170082</v>
      </c>
      <c r="S74" s="12">
        <f t="shared" si="28"/>
        <v>0</v>
      </c>
      <c r="T74" s="22">
        <v>1.6684029643350168E-2</v>
      </c>
      <c r="U74" s="12">
        <f t="shared" si="29"/>
        <v>0</v>
      </c>
      <c r="V74" s="22">
        <v>0.16355619582762504</v>
      </c>
      <c r="W74" s="12">
        <f t="shared" si="30"/>
        <v>0</v>
      </c>
      <c r="X74" s="22">
        <v>0.23021185892721607</v>
      </c>
      <c r="Y74" s="12">
        <f t="shared" si="31"/>
        <v>0</v>
      </c>
      <c r="Z74" s="22">
        <v>9.8481093487713334E-2</v>
      </c>
      <c r="AA74" s="12">
        <f t="shared" si="32"/>
        <v>0</v>
      </c>
      <c r="AB74" s="22">
        <v>0.12267163880163867</v>
      </c>
      <c r="AC74" s="12">
        <f t="shared" si="33"/>
        <v>0</v>
      </c>
      <c r="AD74" s="40">
        <f t="shared" si="17"/>
        <v>0.99999999999999989</v>
      </c>
      <c r="AE74" s="32">
        <f t="shared" si="20"/>
        <v>0</v>
      </c>
      <c r="AF74" s="32">
        <f t="shared" si="19"/>
        <v>0</v>
      </c>
    </row>
    <row r="75" spans="1:32" ht="12.75" x14ac:dyDescent="0.2">
      <c r="A75" s="14">
        <v>3000</v>
      </c>
      <c r="B75" s="14">
        <v>33300</v>
      </c>
      <c r="C75" s="15" t="str">
        <f t="shared" si="21"/>
        <v>33301</v>
      </c>
      <c r="D75" s="20" t="s">
        <v>83</v>
      </c>
      <c r="E75" s="12">
        <v>75562.863200000007</v>
      </c>
      <c r="F75" s="22">
        <v>0</v>
      </c>
      <c r="G75" s="12">
        <f t="shared" si="22"/>
        <v>0</v>
      </c>
      <c r="H75" s="22">
        <v>0</v>
      </c>
      <c r="I75" s="12">
        <f t="shared" si="23"/>
        <v>0</v>
      </c>
      <c r="J75" s="22">
        <v>0</v>
      </c>
      <c r="K75" s="12">
        <f t="shared" si="24"/>
        <v>0</v>
      </c>
      <c r="L75" s="22">
        <v>0</v>
      </c>
      <c r="M75" s="12">
        <f t="shared" si="25"/>
        <v>0</v>
      </c>
      <c r="N75" s="22">
        <v>0</v>
      </c>
      <c r="O75" s="12">
        <f t="shared" si="26"/>
        <v>0</v>
      </c>
      <c r="P75" s="22">
        <v>0</v>
      </c>
      <c r="Q75" s="12">
        <f t="shared" si="27"/>
        <v>0</v>
      </c>
      <c r="R75" s="22">
        <v>0</v>
      </c>
      <c r="S75" s="12">
        <f t="shared" si="28"/>
        <v>0</v>
      </c>
      <c r="T75" s="22">
        <v>0</v>
      </c>
      <c r="U75" s="12">
        <f t="shared" si="29"/>
        <v>0</v>
      </c>
      <c r="V75" s="22">
        <v>0</v>
      </c>
      <c r="W75" s="12">
        <f t="shared" si="30"/>
        <v>0</v>
      </c>
      <c r="X75" s="22">
        <v>0</v>
      </c>
      <c r="Y75" s="12">
        <f t="shared" si="31"/>
        <v>0</v>
      </c>
      <c r="Z75" s="22">
        <v>1</v>
      </c>
      <c r="AA75" s="12">
        <f t="shared" si="32"/>
        <v>75562.863200000007</v>
      </c>
      <c r="AB75" s="22">
        <v>0</v>
      </c>
      <c r="AC75" s="12">
        <f t="shared" si="33"/>
        <v>0</v>
      </c>
      <c r="AD75" s="40">
        <f t="shared" si="17"/>
        <v>1</v>
      </c>
      <c r="AE75" s="32">
        <f t="shared" si="20"/>
        <v>75562.863200000007</v>
      </c>
      <c r="AF75" s="32">
        <f t="shared" si="19"/>
        <v>0</v>
      </c>
    </row>
    <row r="76" spans="1:32" ht="12.75" x14ac:dyDescent="0.2">
      <c r="A76" s="14">
        <v>3000</v>
      </c>
      <c r="B76" s="14">
        <v>33300</v>
      </c>
      <c r="C76" s="15" t="str">
        <f t="shared" si="21"/>
        <v>33303</v>
      </c>
      <c r="D76" s="20" t="s">
        <v>84</v>
      </c>
      <c r="E76" s="12">
        <v>108533.6014</v>
      </c>
      <c r="F76" s="22">
        <v>0</v>
      </c>
      <c r="G76" s="12">
        <f t="shared" si="22"/>
        <v>0</v>
      </c>
      <c r="H76" s="22">
        <v>0</v>
      </c>
      <c r="I76" s="12">
        <f t="shared" si="23"/>
        <v>0</v>
      </c>
      <c r="J76" s="22">
        <v>0</v>
      </c>
      <c r="K76" s="12">
        <f t="shared" si="24"/>
        <v>0</v>
      </c>
      <c r="L76" s="22">
        <v>0</v>
      </c>
      <c r="M76" s="12">
        <f t="shared" si="25"/>
        <v>0</v>
      </c>
      <c r="N76" s="22">
        <v>0</v>
      </c>
      <c r="O76" s="12">
        <f t="shared" si="26"/>
        <v>0</v>
      </c>
      <c r="P76" s="22">
        <v>0</v>
      </c>
      <c r="Q76" s="12">
        <f t="shared" si="27"/>
        <v>0</v>
      </c>
      <c r="R76" s="22">
        <v>0</v>
      </c>
      <c r="S76" s="12">
        <f t="shared" si="28"/>
        <v>0</v>
      </c>
      <c r="T76" s="22">
        <v>0</v>
      </c>
      <c r="U76" s="12">
        <f t="shared" si="29"/>
        <v>0</v>
      </c>
      <c r="V76" s="22">
        <v>0</v>
      </c>
      <c r="W76" s="12">
        <f t="shared" si="30"/>
        <v>0</v>
      </c>
      <c r="X76" s="22">
        <v>0</v>
      </c>
      <c r="Y76" s="12">
        <f t="shared" si="31"/>
        <v>0</v>
      </c>
      <c r="Z76" s="22">
        <v>1</v>
      </c>
      <c r="AA76" s="12">
        <f t="shared" si="32"/>
        <v>108533.6014</v>
      </c>
      <c r="AB76" s="22">
        <v>0</v>
      </c>
      <c r="AC76" s="12">
        <f t="shared" si="33"/>
        <v>0</v>
      </c>
      <c r="AD76" s="40">
        <f t="shared" si="17"/>
        <v>1</v>
      </c>
      <c r="AE76" s="32">
        <f t="shared" si="20"/>
        <v>108533.6014</v>
      </c>
      <c r="AF76" s="32">
        <f t="shared" si="19"/>
        <v>0</v>
      </c>
    </row>
    <row r="77" spans="1:32" ht="24" x14ac:dyDescent="0.2">
      <c r="A77" s="14">
        <v>3000</v>
      </c>
      <c r="B77" s="14">
        <v>33600</v>
      </c>
      <c r="C77" s="15" t="str">
        <f t="shared" si="21"/>
        <v>33603</v>
      </c>
      <c r="D77" s="20" t="s">
        <v>85</v>
      </c>
      <c r="E77" s="12">
        <v>20903.2</v>
      </c>
      <c r="F77" s="22">
        <v>6.404973182887648E-2</v>
      </c>
      <c r="G77" s="12">
        <f t="shared" si="22"/>
        <v>1338.8443543653709</v>
      </c>
      <c r="H77" s="22">
        <v>8.6147206339970167E-2</v>
      </c>
      <c r="I77" s="12">
        <f t="shared" si="23"/>
        <v>1800.7522835656644</v>
      </c>
      <c r="J77" s="22">
        <v>7.4321349963316213E-2</v>
      </c>
      <c r="K77" s="12">
        <f t="shared" si="24"/>
        <v>1553.5540425531915</v>
      </c>
      <c r="L77" s="22">
        <v>7.7301907556859867E-2</v>
      </c>
      <c r="M77" s="12">
        <f t="shared" si="25"/>
        <v>1615.8572340425533</v>
      </c>
      <c r="N77" s="22">
        <v>0.15221691818250818</v>
      </c>
      <c r="O77" s="12">
        <f t="shared" si="26"/>
        <v>3181.8206841526053</v>
      </c>
      <c r="P77" s="22">
        <v>5.1265590608950855E-2</v>
      </c>
      <c r="Q77" s="12">
        <f t="shared" si="27"/>
        <v>1071.6148936170216</v>
      </c>
      <c r="R77" s="22">
        <v>6.4966984592809987E-2</v>
      </c>
      <c r="S77" s="12">
        <f t="shared" si="28"/>
        <v>1358.0178723404258</v>
      </c>
      <c r="T77" s="22">
        <v>5.6070850304854911E-2</v>
      </c>
      <c r="U77" s="12">
        <f t="shared" si="29"/>
        <v>1172.0601980924432</v>
      </c>
      <c r="V77" s="22">
        <v>4.3204328686720472E-2</v>
      </c>
      <c r="W77" s="12">
        <f t="shared" si="30"/>
        <v>903.10872340425544</v>
      </c>
      <c r="X77" s="22">
        <v>0.16608433792091484</v>
      </c>
      <c r="Y77" s="12">
        <f t="shared" si="31"/>
        <v>3471.6941324284671</v>
      </c>
      <c r="Z77" s="22">
        <v>6.2114820249449747E-2</v>
      </c>
      <c r="AA77" s="12">
        <f t="shared" si="32"/>
        <v>1298.3985106382979</v>
      </c>
      <c r="AB77" s="22">
        <v>0.10225597376476839</v>
      </c>
      <c r="AC77" s="12">
        <f t="shared" si="33"/>
        <v>2137.4770707997068</v>
      </c>
      <c r="AD77" s="40">
        <f t="shared" si="17"/>
        <v>1</v>
      </c>
      <c r="AE77" s="32">
        <f t="shared" si="20"/>
        <v>20903.2</v>
      </c>
      <c r="AF77" s="32">
        <f t="shared" si="19"/>
        <v>0</v>
      </c>
    </row>
    <row r="78" spans="1:32" ht="24" x14ac:dyDescent="0.2">
      <c r="A78" s="14">
        <v>3000</v>
      </c>
      <c r="B78" s="14">
        <v>33600</v>
      </c>
      <c r="C78" s="15" t="str">
        <f t="shared" si="21"/>
        <v>33604</v>
      </c>
      <c r="D78" s="20" t="s">
        <v>142</v>
      </c>
      <c r="E78" s="12">
        <v>133341.60819999999</v>
      </c>
      <c r="F78" s="22">
        <v>0</v>
      </c>
      <c r="G78" s="12">
        <f t="shared" si="22"/>
        <v>0</v>
      </c>
      <c r="H78" s="22">
        <v>0</v>
      </c>
      <c r="I78" s="12">
        <f t="shared" si="23"/>
        <v>0</v>
      </c>
      <c r="J78" s="22">
        <v>0.11664933697767133</v>
      </c>
      <c r="K78" s="12">
        <f t="shared" si="24"/>
        <v>15554.210188066421</v>
      </c>
      <c r="L78" s="22">
        <v>0</v>
      </c>
      <c r="M78" s="12">
        <f t="shared" si="25"/>
        <v>0</v>
      </c>
      <c r="N78" s="22">
        <v>0</v>
      </c>
      <c r="O78" s="12">
        <f t="shared" si="26"/>
        <v>0</v>
      </c>
      <c r="P78" s="22">
        <v>0</v>
      </c>
      <c r="Q78" s="12">
        <f t="shared" si="27"/>
        <v>0</v>
      </c>
      <c r="R78" s="22">
        <v>0</v>
      </c>
      <c r="S78" s="12">
        <f t="shared" si="28"/>
        <v>0</v>
      </c>
      <c r="T78" s="22">
        <v>5.4493507134804033E-2</v>
      </c>
      <c r="U78" s="12">
        <f t="shared" si="29"/>
        <v>7266.2518778129433</v>
      </c>
      <c r="V78" s="22">
        <v>0.14158260671370554</v>
      </c>
      <c r="W78" s="12">
        <f t="shared" si="30"/>
        <v>18878.85247235361</v>
      </c>
      <c r="X78" s="22">
        <v>0.68727454917381914</v>
      </c>
      <c r="Y78" s="12">
        <f t="shared" si="31"/>
        <v>91642.29366176702</v>
      </c>
      <c r="Z78" s="22">
        <v>0</v>
      </c>
      <c r="AA78" s="12">
        <f t="shared" si="32"/>
        <v>0</v>
      </c>
      <c r="AB78" s="22">
        <v>0</v>
      </c>
      <c r="AC78" s="12">
        <f t="shared" si="33"/>
        <v>0</v>
      </c>
      <c r="AD78" s="40">
        <f t="shared" si="17"/>
        <v>1</v>
      </c>
      <c r="AE78" s="32">
        <f t="shared" si="20"/>
        <v>133341.60819999999</v>
      </c>
      <c r="AF78" s="32">
        <f t="shared" si="19"/>
        <v>0</v>
      </c>
    </row>
    <row r="79" spans="1:32" ht="12.75" x14ac:dyDescent="0.2">
      <c r="A79" s="14">
        <v>3000</v>
      </c>
      <c r="B79" s="14">
        <v>34100</v>
      </c>
      <c r="C79" s="15" t="str">
        <f t="shared" si="21"/>
        <v>33903</v>
      </c>
      <c r="D79" s="20" t="s">
        <v>156</v>
      </c>
      <c r="E79" s="12">
        <v>77988.641399999993</v>
      </c>
      <c r="F79" s="22">
        <v>5.7669430361435126E-2</v>
      </c>
      <c r="G79" s="12">
        <f t="shared" si="22"/>
        <v>4497.5605242002357</v>
      </c>
      <c r="H79" s="22">
        <v>8.2114608847975223E-2</v>
      </c>
      <c r="I79" s="12">
        <f t="shared" si="23"/>
        <v>6404.0067831460065</v>
      </c>
      <c r="J79" s="22">
        <v>0.14489885854702234</v>
      </c>
      <c r="K79" s="12">
        <f t="shared" si="24"/>
        <v>11300.465118493048</v>
      </c>
      <c r="L79" s="22">
        <v>0.15562042805866272</v>
      </c>
      <c r="M79" s="12">
        <f t="shared" si="25"/>
        <v>12136.625758381544</v>
      </c>
      <c r="N79" s="22">
        <v>0.10831938609554335</v>
      </c>
      <c r="O79" s="12">
        <f t="shared" si="26"/>
        <v>8447.6817588734757</v>
      </c>
      <c r="P79" s="22">
        <v>2.5668698771986111E-2</v>
      </c>
      <c r="Q79" s="12">
        <f t="shared" si="27"/>
        <v>2001.866943733045</v>
      </c>
      <c r="R79" s="22">
        <v>0</v>
      </c>
      <c r="S79" s="12">
        <f t="shared" si="28"/>
        <v>0</v>
      </c>
      <c r="T79" s="22">
        <v>0</v>
      </c>
      <c r="U79" s="12">
        <f t="shared" si="29"/>
        <v>0</v>
      </c>
      <c r="V79" s="22">
        <v>0.10004170375199747</v>
      </c>
      <c r="W79" s="12">
        <f t="shared" si="30"/>
        <v>7802.1165589595648</v>
      </c>
      <c r="X79" s="22">
        <v>0.23743861704366909</v>
      </c>
      <c r="Y79" s="12">
        <f t="shared" si="31"/>
        <v>18517.515159130635</v>
      </c>
      <c r="Z79" s="22">
        <v>3.5314169578965535E-2</v>
      </c>
      <c r="AA79" s="12">
        <f t="shared" si="32"/>
        <v>2754.1041076327319</v>
      </c>
      <c r="AB79" s="22">
        <v>5.291409894274287E-2</v>
      </c>
      <c r="AC79" s="12">
        <f t="shared" si="33"/>
        <v>4126.6986874496924</v>
      </c>
      <c r="AD79" s="40">
        <f t="shared" si="17"/>
        <v>0.99999999999999978</v>
      </c>
      <c r="AE79" s="32">
        <f t="shared" si="20"/>
        <v>77988.641399999979</v>
      </c>
      <c r="AF79" s="32">
        <f t="shared" si="19"/>
        <v>0</v>
      </c>
    </row>
    <row r="80" spans="1:32" ht="12.75" x14ac:dyDescent="0.2">
      <c r="A80" s="14">
        <v>3000</v>
      </c>
      <c r="B80" s="14">
        <v>34500</v>
      </c>
      <c r="C80" s="15" t="str">
        <f t="shared" si="21"/>
        <v>34102</v>
      </c>
      <c r="D80" s="20" t="s">
        <v>86</v>
      </c>
      <c r="E80" s="12">
        <v>39504.652399999999</v>
      </c>
      <c r="F80" s="22">
        <v>0.1941039569321612</v>
      </c>
      <c r="G80" s="12">
        <f t="shared" si="22"/>
        <v>7668.0093480695987</v>
      </c>
      <c r="H80" s="22">
        <v>5.8069063928650938E-2</v>
      </c>
      <c r="I80" s="12">
        <f t="shared" si="23"/>
        <v>2293.9981856947338</v>
      </c>
      <c r="J80" s="22">
        <v>2.1134363815470507E-3</v>
      </c>
      <c r="K80" s="12">
        <f t="shared" si="24"/>
        <v>83.490569622530003</v>
      </c>
      <c r="L80" s="22">
        <v>5.7741794932323905E-2</v>
      </c>
      <c r="M80" s="12">
        <f t="shared" si="25"/>
        <v>2281.0695377535371</v>
      </c>
      <c r="N80" s="22">
        <v>6.6921402664026058E-3</v>
      </c>
      <c r="O80" s="12">
        <f t="shared" si="26"/>
        <v>264.37067503627833</v>
      </c>
      <c r="P80" s="22">
        <v>5.7391822920679928E-3</v>
      </c>
      <c r="Q80" s="12">
        <f t="shared" si="27"/>
        <v>226.72440150838133</v>
      </c>
      <c r="R80" s="22">
        <v>1.3284632230508483E-2</v>
      </c>
      <c r="S80" s="12">
        <f t="shared" si="28"/>
        <v>524.80477852807428</v>
      </c>
      <c r="T80" s="22">
        <v>0</v>
      </c>
      <c r="U80" s="12">
        <f t="shared" si="29"/>
        <v>0</v>
      </c>
      <c r="V80" s="22">
        <v>0.14751610093253184</v>
      </c>
      <c r="W80" s="12">
        <f t="shared" si="30"/>
        <v>5827.5722907429863</v>
      </c>
      <c r="X80" s="22">
        <v>0.26799923159698064</v>
      </c>
      <c r="Y80" s="12">
        <f t="shared" si="31"/>
        <v>10587.216487705817</v>
      </c>
      <c r="Z80" s="22">
        <v>6.1508701980470648E-2</v>
      </c>
      <c r="AA80" s="12">
        <f t="shared" si="32"/>
        <v>2429.8798913136843</v>
      </c>
      <c r="AB80" s="22">
        <v>0.18523175852635471</v>
      </c>
      <c r="AC80" s="12">
        <f t="shared" si="33"/>
        <v>7317.5162340243787</v>
      </c>
      <c r="AD80" s="40">
        <f t="shared" si="17"/>
        <v>1</v>
      </c>
      <c r="AE80" s="32">
        <f t="shared" si="20"/>
        <v>39504.652400000006</v>
      </c>
      <c r="AF80" s="32">
        <f t="shared" si="19"/>
        <v>0</v>
      </c>
    </row>
    <row r="81" spans="1:32" ht="12.75" x14ac:dyDescent="0.2">
      <c r="A81" s="14">
        <v>3000</v>
      </c>
      <c r="B81" s="14">
        <v>34700</v>
      </c>
      <c r="C81" s="15" t="str">
        <f t="shared" si="21"/>
        <v>34501</v>
      </c>
      <c r="D81" s="20" t="s">
        <v>87</v>
      </c>
      <c r="E81" s="12">
        <v>15641.36</v>
      </c>
      <c r="F81" s="22">
        <v>1.3796523418237243E-2</v>
      </c>
      <c r="G81" s="12">
        <f t="shared" si="22"/>
        <v>215.79638953307929</v>
      </c>
      <c r="H81" s="22">
        <v>5.1797687088566483E-2</v>
      </c>
      <c r="I81" s="12">
        <f t="shared" si="23"/>
        <v>810.18627091962026</v>
      </c>
      <c r="J81" s="22">
        <v>7.2599697919509848E-2</v>
      </c>
      <c r="K81" s="12">
        <f t="shared" si="24"/>
        <v>1135.5580110503047</v>
      </c>
      <c r="L81" s="22">
        <v>2.9403788938076214E-2</v>
      </c>
      <c r="M81" s="12">
        <f t="shared" si="25"/>
        <v>459.9152481444678</v>
      </c>
      <c r="N81" s="22">
        <v>6.2859599334163588E-2</v>
      </c>
      <c r="O81" s="12">
        <f t="shared" si="26"/>
        <v>983.20962264141303</v>
      </c>
      <c r="P81" s="22">
        <v>5.6207074145449169E-2</v>
      </c>
      <c r="Q81" s="12">
        <f t="shared" si="27"/>
        <v>879.15508125566282</v>
      </c>
      <c r="R81" s="22">
        <v>3.1809441727954559E-2</v>
      </c>
      <c r="S81" s="12">
        <f t="shared" si="28"/>
        <v>497.54292946595933</v>
      </c>
      <c r="T81" s="22">
        <v>4.3507898026503525E-2</v>
      </c>
      <c r="U81" s="12">
        <f t="shared" si="29"/>
        <v>680.52269587583123</v>
      </c>
      <c r="V81" s="22">
        <v>4.0480936732566121E-2</v>
      </c>
      <c r="W81" s="12">
        <f t="shared" si="30"/>
        <v>633.17690457129049</v>
      </c>
      <c r="X81" s="22">
        <v>0.28106623921839752</v>
      </c>
      <c r="Y81" s="12">
        <f t="shared" si="31"/>
        <v>4396.2582314610745</v>
      </c>
      <c r="Z81" s="22">
        <v>9.6839215849052487E-2</v>
      </c>
      <c r="AA81" s="12">
        <f t="shared" si="32"/>
        <v>1514.6970372127357</v>
      </c>
      <c r="AB81" s="22">
        <v>0.21963189760152341</v>
      </c>
      <c r="AC81" s="12">
        <f t="shared" si="33"/>
        <v>3435.3415778685644</v>
      </c>
      <c r="AD81" s="40">
        <f t="shared" si="17"/>
        <v>1</v>
      </c>
      <c r="AE81" s="32">
        <f t="shared" si="20"/>
        <v>15641.36</v>
      </c>
      <c r="AF81" s="32">
        <f t="shared" si="19"/>
        <v>0</v>
      </c>
    </row>
    <row r="82" spans="1:32" ht="12.75" x14ac:dyDescent="0.2">
      <c r="A82" s="14">
        <v>3000</v>
      </c>
      <c r="B82" s="14">
        <v>35100</v>
      </c>
      <c r="C82" s="15" t="str">
        <f t="shared" si="21"/>
        <v>34701</v>
      </c>
      <c r="D82" s="20" t="s">
        <v>88</v>
      </c>
      <c r="E82" s="12">
        <v>244385.84080000001</v>
      </c>
      <c r="F82" s="22">
        <v>0</v>
      </c>
      <c r="G82" s="12">
        <f t="shared" si="22"/>
        <v>0</v>
      </c>
      <c r="H82" s="22">
        <v>0</v>
      </c>
      <c r="I82" s="12">
        <f t="shared" si="23"/>
        <v>0</v>
      </c>
      <c r="J82" s="22">
        <v>0</v>
      </c>
      <c r="K82" s="12">
        <f t="shared" si="24"/>
        <v>0</v>
      </c>
      <c r="L82" s="22">
        <v>0</v>
      </c>
      <c r="M82" s="12">
        <f t="shared" si="25"/>
        <v>0</v>
      </c>
      <c r="N82" s="22">
        <v>1.2820592169889643E-2</v>
      </c>
      <c r="O82" s="12">
        <f t="shared" si="26"/>
        <v>3133.1711969923767</v>
      </c>
      <c r="P82" s="22">
        <v>0.17948386948460332</v>
      </c>
      <c r="Q82" s="12">
        <f t="shared" si="27"/>
        <v>43863.316354032249</v>
      </c>
      <c r="R82" s="22">
        <v>0</v>
      </c>
      <c r="S82" s="12">
        <f t="shared" si="28"/>
        <v>0</v>
      </c>
      <c r="T82" s="22">
        <v>0</v>
      </c>
      <c r="U82" s="12">
        <f t="shared" si="29"/>
        <v>0</v>
      </c>
      <c r="V82" s="22">
        <v>2.7608482103779596E-2</v>
      </c>
      <c r="W82" s="12">
        <f t="shared" si="30"/>
        <v>6747.1221121439294</v>
      </c>
      <c r="X82" s="22">
        <v>0.62842409281047706</v>
      </c>
      <c r="Y82" s="12">
        <f t="shared" si="31"/>
        <v>153577.95030046569</v>
      </c>
      <c r="Z82" s="22">
        <v>4.420893851686084E-3</v>
      </c>
      <c r="AA82" s="12">
        <f t="shared" si="32"/>
        <v>1080.4038610318541</v>
      </c>
      <c r="AB82" s="22">
        <v>0.14724206957956412</v>
      </c>
      <c r="AC82" s="12">
        <f t="shared" si="33"/>
        <v>35983.876975333878</v>
      </c>
      <c r="AD82" s="40">
        <f t="shared" si="17"/>
        <v>0.99999999999999978</v>
      </c>
      <c r="AE82" s="32">
        <f t="shared" si="20"/>
        <v>244385.84079999998</v>
      </c>
      <c r="AF82" s="32">
        <f t="shared" si="19"/>
        <v>0</v>
      </c>
    </row>
    <row r="83" spans="1:32" ht="24" x14ac:dyDescent="0.2">
      <c r="A83" s="14">
        <v>3000</v>
      </c>
      <c r="B83" s="14">
        <v>35100</v>
      </c>
      <c r="C83" s="15" t="str">
        <f t="shared" si="21"/>
        <v>35101</v>
      </c>
      <c r="D83" s="20" t="s">
        <v>89</v>
      </c>
      <c r="E83" s="12">
        <v>0</v>
      </c>
      <c r="F83" s="22">
        <v>8.3333333333333343E-2</v>
      </c>
      <c r="G83" s="12">
        <f t="shared" si="22"/>
        <v>0</v>
      </c>
      <c r="H83" s="22">
        <v>8.3333333333333343E-2</v>
      </c>
      <c r="I83" s="12">
        <f t="shared" si="23"/>
        <v>0</v>
      </c>
      <c r="J83" s="22">
        <v>8.3333333333333343E-2</v>
      </c>
      <c r="K83" s="12">
        <f t="shared" si="24"/>
        <v>0</v>
      </c>
      <c r="L83" s="22">
        <v>8.3333333333333343E-2</v>
      </c>
      <c r="M83" s="12">
        <f t="shared" si="25"/>
        <v>0</v>
      </c>
      <c r="N83" s="22">
        <v>8.3333333333333343E-2</v>
      </c>
      <c r="O83" s="12">
        <f t="shared" si="26"/>
        <v>0</v>
      </c>
      <c r="P83" s="22">
        <v>8.3333333333333343E-2</v>
      </c>
      <c r="Q83" s="12">
        <f t="shared" si="27"/>
        <v>0</v>
      </c>
      <c r="R83" s="22">
        <v>8.3333333333333343E-2</v>
      </c>
      <c r="S83" s="12">
        <f t="shared" si="28"/>
        <v>0</v>
      </c>
      <c r="T83" s="22">
        <v>8.3333333333333343E-2</v>
      </c>
      <c r="U83" s="12">
        <f t="shared" si="29"/>
        <v>0</v>
      </c>
      <c r="V83" s="22">
        <v>8.3333333333333343E-2</v>
      </c>
      <c r="W83" s="12">
        <f t="shared" si="30"/>
        <v>0</v>
      </c>
      <c r="X83" s="22">
        <v>8.3333333333333343E-2</v>
      </c>
      <c r="Y83" s="12">
        <f t="shared" si="31"/>
        <v>0</v>
      </c>
      <c r="Z83" s="22">
        <v>8.3333333333333343E-2</v>
      </c>
      <c r="AA83" s="12">
        <f t="shared" si="32"/>
        <v>0</v>
      </c>
      <c r="AB83" s="22">
        <v>8.3333333333333343E-2</v>
      </c>
      <c r="AC83" s="12">
        <f t="shared" si="33"/>
        <v>0</v>
      </c>
      <c r="AD83" s="40">
        <f t="shared" si="17"/>
        <v>1.0000000000000002</v>
      </c>
      <c r="AE83" s="32">
        <f t="shared" si="20"/>
        <v>0</v>
      </c>
      <c r="AF83" s="32">
        <f t="shared" si="19"/>
        <v>0</v>
      </c>
    </row>
    <row r="84" spans="1:32" ht="24" x14ac:dyDescent="0.2">
      <c r="A84" s="14">
        <v>3000</v>
      </c>
      <c r="B84" s="14">
        <v>35100</v>
      </c>
      <c r="C84" s="15" t="str">
        <f t="shared" si="21"/>
        <v>35102</v>
      </c>
      <c r="D84" s="20" t="s">
        <v>90</v>
      </c>
      <c r="E84" s="12">
        <v>8196306.8576000007</v>
      </c>
      <c r="F84" s="22">
        <v>0.09</v>
      </c>
      <c r="G84" s="12">
        <f t="shared" si="22"/>
        <v>737667.61718400009</v>
      </c>
      <c r="H84" s="22">
        <v>7.0000000000000007E-2</v>
      </c>
      <c r="I84" s="12">
        <f t="shared" si="23"/>
        <v>573741.48003200011</v>
      </c>
      <c r="J84" s="22">
        <v>0.08</v>
      </c>
      <c r="K84" s="12">
        <f t="shared" si="24"/>
        <v>655704.54860800004</v>
      </c>
      <c r="L84" s="22">
        <v>7.0000000000000007E-2</v>
      </c>
      <c r="M84" s="12">
        <f t="shared" si="25"/>
        <v>573741.48003200011</v>
      </c>
      <c r="N84" s="22">
        <v>0.09</v>
      </c>
      <c r="O84" s="12">
        <f t="shared" si="26"/>
        <v>737667.61718400009</v>
      </c>
      <c r="P84" s="22">
        <v>0.08</v>
      </c>
      <c r="Q84" s="12">
        <f t="shared" si="27"/>
        <v>655704.54860800004</v>
      </c>
      <c r="R84" s="22">
        <v>0.08</v>
      </c>
      <c r="S84" s="12">
        <f t="shared" si="28"/>
        <v>655704.54860800004</v>
      </c>
      <c r="T84" s="22">
        <v>0.09</v>
      </c>
      <c r="U84" s="12">
        <f t="shared" si="29"/>
        <v>737667.61718400009</v>
      </c>
      <c r="V84" s="22">
        <v>0.08</v>
      </c>
      <c r="W84" s="12">
        <f t="shared" si="30"/>
        <v>655704.54860800004</v>
      </c>
      <c r="X84" s="22">
        <v>0.09</v>
      </c>
      <c r="Y84" s="12">
        <f t="shared" si="31"/>
        <v>737667.61718400009</v>
      </c>
      <c r="Z84" s="22">
        <v>0.08</v>
      </c>
      <c r="AA84" s="12">
        <f t="shared" si="32"/>
        <v>655704.54860800004</v>
      </c>
      <c r="AB84" s="22">
        <v>0.1</v>
      </c>
      <c r="AC84" s="12">
        <f t="shared" si="33"/>
        <v>819630.68576000014</v>
      </c>
      <c r="AD84" s="40">
        <f t="shared" si="17"/>
        <v>0.99999999999999989</v>
      </c>
      <c r="AE84" s="32">
        <f t="shared" si="20"/>
        <v>8196306.8576000007</v>
      </c>
      <c r="AF84" s="32">
        <f t="shared" si="19"/>
        <v>0</v>
      </c>
    </row>
    <row r="85" spans="1:32" ht="12.75" x14ac:dyDescent="0.2">
      <c r="A85" s="14">
        <v>3000</v>
      </c>
      <c r="B85" s="14">
        <v>35200</v>
      </c>
      <c r="C85" s="15" t="str">
        <f t="shared" si="21"/>
        <v>35103</v>
      </c>
      <c r="D85" s="20" t="s">
        <v>91</v>
      </c>
      <c r="E85" s="12">
        <v>0</v>
      </c>
      <c r="F85" s="22">
        <v>0.30408487752363822</v>
      </c>
      <c r="G85" s="12">
        <f t="shared" si="22"/>
        <v>0</v>
      </c>
      <c r="H85" s="22">
        <v>0</v>
      </c>
      <c r="I85" s="12">
        <f t="shared" si="23"/>
        <v>0</v>
      </c>
      <c r="J85" s="22">
        <v>0.16323023434528999</v>
      </c>
      <c r="K85" s="12">
        <f t="shared" si="24"/>
        <v>0</v>
      </c>
      <c r="L85" s="22">
        <v>4.7056380766240379E-2</v>
      </c>
      <c r="M85" s="12">
        <f t="shared" si="25"/>
        <v>0</v>
      </c>
      <c r="N85" s="22">
        <v>9.9303633271682346E-3</v>
      </c>
      <c r="O85" s="12">
        <f t="shared" si="26"/>
        <v>0</v>
      </c>
      <c r="P85" s="22">
        <v>0.26180048771625342</v>
      </c>
      <c r="Q85" s="12">
        <f t="shared" si="27"/>
        <v>0</v>
      </c>
      <c r="R85" s="22">
        <v>8.1022737146668092E-2</v>
      </c>
      <c r="S85" s="12">
        <f t="shared" si="28"/>
        <v>0</v>
      </c>
      <c r="T85" s="22">
        <v>2.0989289877461577E-2</v>
      </c>
      <c r="U85" s="12">
        <f t="shared" si="29"/>
        <v>0</v>
      </c>
      <c r="V85" s="22">
        <v>0</v>
      </c>
      <c r="W85" s="12">
        <f t="shared" si="30"/>
        <v>0</v>
      </c>
      <c r="X85" s="22">
        <v>0</v>
      </c>
      <c r="Y85" s="12">
        <f t="shared" si="31"/>
        <v>0</v>
      </c>
      <c r="Z85" s="22">
        <v>0.1118856292972801</v>
      </c>
      <c r="AA85" s="12">
        <f t="shared" si="32"/>
        <v>0</v>
      </c>
      <c r="AB85" s="22">
        <v>0</v>
      </c>
      <c r="AC85" s="12">
        <f t="shared" si="33"/>
        <v>0</v>
      </c>
      <c r="AD85" s="40">
        <f t="shared" si="17"/>
        <v>1</v>
      </c>
      <c r="AE85" s="32">
        <f t="shared" si="20"/>
        <v>0</v>
      </c>
      <c r="AF85" s="32">
        <f t="shared" si="19"/>
        <v>0</v>
      </c>
    </row>
    <row r="86" spans="1:32" ht="24" x14ac:dyDescent="0.2">
      <c r="A86" s="14">
        <v>3000</v>
      </c>
      <c r="B86" s="14">
        <v>35300</v>
      </c>
      <c r="C86" s="15" t="str">
        <f t="shared" si="21"/>
        <v>35201</v>
      </c>
      <c r="D86" s="20" t="s">
        <v>92</v>
      </c>
      <c r="E86" s="12">
        <v>5257.6</v>
      </c>
      <c r="F86" s="22">
        <v>0</v>
      </c>
      <c r="G86" s="12">
        <f t="shared" si="22"/>
        <v>0</v>
      </c>
      <c r="H86" s="22">
        <v>0.18260869565217394</v>
      </c>
      <c r="I86" s="12">
        <f t="shared" si="23"/>
        <v>960.08347826086981</v>
      </c>
      <c r="J86" s="22">
        <v>0</v>
      </c>
      <c r="K86" s="12">
        <f t="shared" si="24"/>
        <v>0</v>
      </c>
      <c r="L86" s="22">
        <v>8.115942028985508E-2</v>
      </c>
      <c r="M86" s="12">
        <f t="shared" si="25"/>
        <v>426.70376811594213</v>
      </c>
      <c r="N86" s="22">
        <v>0</v>
      </c>
      <c r="O86" s="12">
        <f t="shared" si="26"/>
        <v>0</v>
      </c>
      <c r="P86" s="22">
        <v>0</v>
      </c>
      <c r="Q86" s="12">
        <f t="shared" si="27"/>
        <v>0</v>
      </c>
      <c r="R86" s="22">
        <v>0</v>
      </c>
      <c r="S86" s="12">
        <f t="shared" si="28"/>
        <v>0</v>
      </c>
      <c r="T86" s="22">
        <v>0.10144927536231886</v>
      </c>
      <c r="U86" s="12">
        <f t="shared" si="29"/>
        <v>533.37971014492769</v>
      </c>
      <c r="V86" s="22">
        <v>0.15130434782608695</v>
      </c>
      <c r="W86" s="12">
        <f t="shared" si="30"/>
        <v>795.49773913043487</v>
      </c>
      <c r="X86" s="22">
        <v>0.20173913043478264</v>
      </c>
      <c r="Y86" s="12">
        <f t="shared" si="31"/>
        <v>1060.6636521739133</v>
      </c>
      <c r="Z86" s="22">
        <v>0.2817391304347826</v>
      </c>
      <c r="AA86" s="12">
        <f t="shared" si="32"/>
        <v>1481.271652173913</v>
      </c>
      <c r="AB86" s="22">
        <v>0</v>
      </c>
      <c r="AC86" s="12">
        <f t="shared" si="33"/>
        <v>0</v>
      </c>
      <c r="AD86" s="40">
        <f t="shared" si="17"/>
        <v>1</v>
      </c>
      <c r="AE86" s="32">
        <f t="shared" si="20"/>
        <v>5257.6000000000013</v>
      </c>
      <c r="AF86" s="32">
        <f t="shared" si="19"/>
        <v>0</v>
      </c>
    </row>
    <row r="87" spans="1:32" ht="24" x14ac:dyDescent="0.2">
      <c r="A87" s="14">
        <v>3000</v>
      </c>
      <c r="B87" s="14">
        <v>35500</v>
      </c>
      <c r="C87" s="15" t="str">
        <f t="shared" si="21"/>
        <v>35301</v>
      </c>
      <c r="D87" s="20" t="s">
        <v>93</v>
      </c>
      <c r="E87" s="12">
        <v>28672.183799999999</v>
      </c>
      <c r="F87" s="22">
        <v>0</v>
      </c>
      <c r="G87" s="12">
        <f t="shared" si="22"/>
        <v>0</v>
      </c>
      <c r="H87" s="22">
        <v>0</v>
      </c>
      <c r="I87" s="12">
        <f t="shared" si="23"/>
        <v>0</v>
      </c>
      <c r="J87" s="22">
        <v>0</v>
      </c>
      <c r="K87" s="12">
        <f t="shared" si="24"/>
        <v>0</v>
      </c>
      <c r="L87" s="22">
        <v>0</v>
      </c>
      <c r="M87" s="12">
        <f t="shared" si="25"/>
        <v>0</v>
      </c>
      <c r="N87" s="22">
        <v>0</v>
      </c>
      <c r="O87" s="12">
        <f t="shared" si="26"/>
        <v>0</v>
      </c>
      <c r="P87" s="22">
        <v>0</v>
      </c>
      <c r="Q87" s="12">
        <f t="shared" si="27"/>
        <v>0</v>
      </c>
      <c r="R87" s="22">
        <v>0</v>
      </c>
      <c r="S87" s="12">
        <f t="shared" si="28"/>
        <v>0</v>
      </c>
      <c r="T87" s="22">
        <v>0</v>
      </c>
      <c r="U87" s="12">
        <f t="shared" si="29"/>
        <v>0</v>
      </c>
      <c r="V87" s="22">
        <v>0</v>
      </c>
      <c r="W87" s="12">
        <f t="shared" si="30"/>
        <v>0</v>
      </c>
      <c r="X87" s="22">
        <v>0</v>
      </c>
      <c r="Y87" s="12">
        <f t="shared" si="31"/>
        <v>0</v>
      </c>
      <c r="Z87" s="22">
        <v>0</v>
      </c>
      <c r="AA87" s="12">
        <f t="shared" si="32"/>
        <v>0</v>
      </c>
      <c r="AB87" s="22">
        <v>1</v>
      </c>
      <c r="AC87" s="12">
        <f t="shared" si="33"/>
        <v>28672.183799999999</v>
      </c>
      <c r="AD87" s="40">
        <f t="shared" si="17"/>
        <v>1</v>
      </c>
      <c r="AE87" s="32">
        <f t="shared" si="20"/>
        <v>28672.183799999999</v>
      </c>
      <c r="AF87" s="32">
        <f t="shared" si="19"/>
        <v>0</v>
      </c>
    </row>
    <row r="88" spans="1:32" ht="24" x14ac:dyDescent="0.2">
      <c r="A88" s="14">
        <v>3000</v>
      </c>
      <c r="B88" s="14">
        <v>35700</v>
      </c>
      <c r="C88" s="15" t="str">
        <f t="shared" si="21"/>
        <v>35501</v>
      </c>
      <c r="D88" s="20" t="s">
        <v>94</v>
      </c>
      <c r="E88" s="12">
        <v>1244950.0083999999</v>
      </c>
      <c r="F88" s="22">
        <v>5.3452296463429694E-2</v>
      </c>
      <c r="G88" s="12">
        <f t="shared" si="22"/>
        <v>66545.436931146091</v>
      </c>
      <c r="H88" s="22">
        <v>7.7540851268525002E-2</v>
      </c>
      <c r="I88" s="12">
        <f t="shared" si="23"/>
        <v>96534.483438093346</v>
      </c>
      <c r="J88" s="22">
        <v>8.2697714968396424E-2</v>
      </c>
      <c r="K88" s="12">
        <f t="shared" si="24"/>
        <v>102954.52094456593</v>
      </c>
      <c r="L88" s="22">
        <v>9.592077738284896E-2</v>
      </c>
      <c r="M88" s="12">
        <f t="shared" si="25"/>
        <v>119416.57260851233</v>
      </c>
      <c r="N88" s="22">
        <v>4.3429272178908886E-2</v>
      </c>
      <c r="O88" s="12">
        <f t="shared" si="26"/>
        <v>54067.272763938498</v>
      </c>
      <c r="P88" s="22">
        <v>0.10834863109780389</v>
      </c>
      <c r="Q88" s="12">
        <f t="shared" si="27"/>
        <v>134888.62919533945</v>
      </c>
      <c r="R88" s="22">
        <v>9.9799252639770519E-2</v>
      </c>
      <c r="S88" s="12">
        <f t="shared" si="28"/>
        <v>124245.08041219602</v>
      </c>
      <c r="T88" s="22">
        <v>0.1369856619856849</v>
      </c>
      <c r="U88" s="12">
        <f t="shared" si="29"/>
        <v>170540.30103975796</v>
      </c>
      <c r="V88" s="22">
        <v>4.0173854030839319E-2</v>
      </c>
      <c r="W88" s="12">
        <f t="shared" si="30"/>
        <v>50014.439913153779</v>
      </c>
      <c r="X88" s="22">
        <v>0.10357285177744352</v>
      </c>
      <c r="Y88" s="12">
        <f t="shared" si="31"/>
        <v>128943.02269034025</v>
      </c>
      <c r="Z88" s="22">
        <v>2.347522026461862E-2</v>
      </c>
      <c r="AA88" s="12">
        <f t="shared" si="32"/>
        <v>29225.475665628801</v>
      </c>
      <c r="AB88" s="22">
        <v>0.13460361594173029</v>
      </c>
      <c r="AC88" s="12">
        <f t="shared" si="33"/>
        <v>167574.77279732749</v>
      </c>
      <c r="AD88" s="40">
        <f t="shared" si="17"/>
        <v>1</v>
      </c>
      <c r="AE88" s="32">
        <f t="shared" si="20"/>
        <v>1244950.0083999999</v>
      </c>
      <c r="AF88" s="32">
        <f t="shared" si="19"/>
        <v>0</v>
      </c>
    </row>
    <row r="89" spans="1:32" ht="24" x14ac:dyDescent="0.2">
      <c r="A89" s="14">
        <v>3000</v>
      </c>
      <c r="B89" s="14">
        <v>35800</v>
      </c>
      <c r="C89" s="15" t="str">
        <f t="shared" si="21"/>
        <v>35701</v>
      </c>
      <c r="D89" s="20" t="s">
        <v>95</v>
      </c>
      <c r="E89" s="12">
        <v>15900.0106</v>
      </c>
      <c r="F89" s="22">
        <v>3.7309282630463868E-2</v>
      </c>
      <c r="G89" s="12">
        <f t="shared" si="22"/>
        <v>593.21798930277134</v>
      </c>
      <c r="H89" s="22">
        <v>5.8514743436973986E-2</v>
      </c>
      <c r="I89" s="12">
        <f t="shared" si="23"/>
        <v>930.38504090416677</v>
      </c>
      <c r="J89" s="22">
        <v>0.13867451541214348</v>
      </c>
      <c r="K89" s="12">
        <f t="shared" si="24"/>
        <v>2204.9262650029445</v>
      </c>
      <c r="L89" s="22">
        <v>9.7333288805977705E-2</v>
      </c>
      <c r="M89" s="12">
        <f t="shared" si="25"/>
        <v>1547.6003237479067</v>
      </c>
      <c r="N89" s="22">
        <v>4.4660138655173882E-2</v>
      </c>
      <c r="O89" s="12">
        <f t="shared" si="26"/>
        <v>710.09667801473449</v>
      </c>
      <c r="P89" s="22">
        <v>4.1832674649530756E-2</v>
      </c>
      <c r="Q89" s="12">
        <f t="shared" si="27"/>
        <v>665.13997035389025</v>
      </c>
      <c r="R89" s="22">
        <v>5.8397768262166104E-2</v>
      </c>
      <c r="S89" s="12">
        <f t="shared" si="28"/>
        <v>928.52513438478456</v>
      </c>
      <c r="T89" s="22">
        <v>3.8935589775253375E-2</v>
      </c>
      <c r="U89" s="12">
        <f t="shared" si="29"/>
        <v>619.07629014378028</v>
      </c>
      <c r="V89" s="22">
        <v>4.9490355770254187E-2</v>
      </c>
      <c r="W89" s="12">
        <f t="shared" si="30"/>
        <v>786.89718134481268</v>
      </c>
      <c r="X89" s="22">
        <v>8.1553833594596933E-2</v>
      </c>
      <c r="Y89" s="12">
        <f t="shared" si="31"/>
        <v>1296.7068186247272</v>
      </c>
      <c r="Z89" s="22">
        <v>4.5479847579711637E-2</v>
      </c>
      <c r="AA89" s="12">
        <f t="shared" si="32"/>
        <v>723.1300586037994</v>
      </c>
      <c r="AB89" s="22">
        <v>0.30781796142775414</v>
      </c>
      <c r="AC89" s="12">
        <f t="shared" si="33"/>
        <v>4894.308849571682</v>
      </c>
      <c r="AD89" s="40">
        <f t="shared" ref="AD89:AE116" si="34">AB89+Z89+X89+V89+T89+R89+P89+N89+L89+J89+H89+F89</f>
        <v>1.0000000000000002</v>
      </c>
      <c r="AE89" s="32">
        <f t="shared" si="20"/>
        <v>15900.0106</v>
      </c>
      <c r="AF89" s="32">
        <f t="shared" ref="AF89:AF141" si="35">E89-AE89</f>
        <v>0</v>
      </c>
    </row>
    <row r="90" spans="1:32" ht="12.75" x14ac:dyDescent="0.2">
      <c r="A90" s="14">
        <v>3000</v>
      </c>
      <c r="B90" s="14">
        <v>36100</v>
      </c>
      <c r="C90" s="15" t="str">
        <f t="shared" si="21"/>
        <v>35801</v>
      </c>
      <c r="D90" s="20" t="s">
        <v>96</v>
      </c>
      <c r="E90" s="12">
        <v>11551.456</v>
      </c>
      <c r="F90" s="22">
        <v>0</v>
      </c>
      <c r="G90" s="12">
        <f t="shared" si="22"/>
        <v>0</v>
      </c>
      <c r="H90" s="22">
        <v>0</v>
      </c>
      <c r="I90" s="12">
        <f t="shared" si="23"/>
        <v>0</v>
      </c>
      <c r="J90" s="22">
        <v>1</v>
      </c>
      <c r="K90" s="12">
        <f t="shared" si="24"/>
        <v>11551.456</v>
      </c>
      <c r="L90" s="22">
        <v>0</v>
      </c>
      <c r="M90" s="12">
        <f t="shared" si="25"/>
        <v>0</v>
      </c>
      <c r="N90" s="22">
        <v>0</v>
      </c>
      <c r="O90" s="12">
        <f t="shared" si="26"/>
        <v>0</v>
      </c>
      <c r="P90" s="22">
        <v>0</v>
      </c>
      <c r="Q90" s="12">
        <f t="shared" si="27"/>
        <v>0</v>
      </c>
      <c r="R90" s="22">
        <v>0</v>
      </c>
      <c r="S90" s="12">
        <f t="shared" si="28"/>
        <v>0</v>
      </c>
      <c r="T90" s="22">
        <v>0</v>
      </c>
      <c r="U90" s="12">
        <f t="shared" si="29"/>
        <v>0</v>
      </c>
      <c r="V90" s="22">
        <v>0</v>
      </c>
      <c r="W90" s="12">
        <f t="shared" si="30"/>
        <v>0</v>
      </c>
      <c r="X90" s="22">
        <v>0</v>
      </c>
      <c r="Y90" s="12">
        <f t="shared" si="31"/>
        <v>0</v>
      </c>
      <c r="Z90" s="22">
        <v>0</v>
      </c>
      <c r="AA90" s="12">
        <f t="shared" si="32"/>
        <v>0</v>
      </c>
      <c r="AB90" s="22">
        <v>0</v>
      </c>
      <c r="AC90" s="12">
        <f t="shared" si="33"/>
        <v>0</v>
      </c>
      <c r="AD90" s="40">
        <f t="shared" si="34"/>
        <v>1</v>
      </c>
      <c r="AE90" s="32">
        <f t="shared" si="20"/>
        <v>11551.456</v>
      </c>
      <c r="AF90" s="32">
        <f t="shared" si="35"/>
        <v>0</v>
      </c>
    </row>
    <row r="91" spans="1:32" ht="24" x14ac:dyDescent="0.2">
      <c r="A91" s="14">
        <v>3000</v>
      </c>
      <c r="B91" s="14">
        <v>37500</v>
      </c>
      <c r="C91" s="15" t="str">
        <f t="shared" si="21"/>
        <v>36101</v>
      </c>
      <c r="D91" s="20" t="s">
        <v>97</v>
      </c>
      <c r="E91" s="12">
        <v>1573558.0151999998</v>
      </c>
      <c r="F91" s="22">
        <v>8.3333333333333329E-2</v>
      </c>
      <c r="G91" s="12">
        <f t="shared" si="22"/>
        <v>131129.83459999997</v>
      </c>
      <c r="H91" s="22">
        <v>8.3333333333333329E-2</v>
      </c>
      <c r="I91" s="12">
        <f t="shared" si="23"/>
        <v>131129.83459999997</v>
      </c>
      <c r="J91" s="22">
        <v>8.3333333333333329E-2</v>
      </c>
      <c r="K91" s="12">
        <f t="shared" si="24"/>
        <v>131129.83459999997</v>
      </c>
      <c r="L91" s="22">
        <v>8.3333333333333329E-2</v>
      </c>
      <c r="M91" s="12">
        <f t="shared" si="25"/>
        <v>131129.83459999997</v>
      </c>
      <c r="N91" s="22">
        <v>8.3333333333333329E-2</v>
      </c>
      <c r="O91" s="12">
        <f t="shared" si="26"/>
        <v>131129.83459999997</v>
      </c>
      <c r="P91" s="22">
        <v>8.3333333333333329E-2</v>
      </c>
      <c r="Q91" s="12">
        <f t="shared" si="27"/>
        <v>131129.83459999997</v>
      </c>
      <c r="R91" s="22">
        <v>8.3333333333333329E-2</v>
      </c>
      <c r="S91" s="12">
        <f t="shared" si="28"/>
        <v>131129.83459999997</v>
      </c>
      <c r="T91" s="22">
        <v>8.3333333333333329E-2</v>
      </c>
      <c r="U91" s="12">
        <f t="shared" si="29"/>
        <v>131129.83459999997</v>
      </c>
      <c r="V91" s="22">
        <v>8.3333333333333329E-2</v>
      </c>
      <c r="W91" s="12">
        <f t="shared" si="30"/>
        <v>131129.83459999997</v>
      </c>
      <c r="X91" s="22">
        <v>8.3333333333333329E-2</v>
      </c>
      <c r="Y91" s="12">
        <f t="shared" si="31"/>
        <v>131129.83459999997</v>
      </c>
      <c r="Z91" s="22">
        <v>8.3333333333333329E-2</v>
      </c>
      <c r="AA91" s="12">
        <f t="shared" si="32"/>
        <v>131129.83459999997</v>
      </c>
      <c r="AB91" s="22">
        <v>8.3333333333333329E-2</v>
      </c>
      <c r="AC91" s="12">
        <f t="shared" si="33"/>
        <v>131129.83459999997</v>
      </c>
      <c r="AD91" s="40">
        <f t="shared" si="34"/>
        <v>1</v>
      </c>
      <c r="AE91" s="32">
        <f t="shared" si="34"/>
        <v>1573558.0151999996</v>
      </c>
      <c r="AF91" s="32">
        <f t="shared" si="35"/>
        <v>0</v>
      </c>
    </row>
    <row r="92" spans="1:32" ht="12.75" x14ac:dyDescent="0.2">
      <c r="A92" s="14">
        <v>3000</v>
      </c>
      <c r="B92" s="14">
        <v>37600</v>
      </c>
      <c r="C92" s="15" t="str">
        <f t="shared" si="21"/>
        <v>37501</v>
      </c>
      <c r="D92" s="20" t="s">
        <v>98</v>
      </c>
      <c r="E92" s="12">
        <v>339246.52340000001</v>
      </c>
      <c r="F92" s="22">
        <v>0</v>
      </c>
      <c r="G92" s="12">
        <f t="shared" si="22"/>
        <v>0</v>
      </c>
      <c r="H92" s="22">
        <v>0</v>
      </c>
      <c r="I92" s="12">
        <f t="shared" si="23"/>
        <v>0</v>
      </c>
      <c r="J92" s="22">
        <v>0</v>
      </c>
      <c r="K92" s="12">
        <f t="shared" si="24"/>
        <v>0</v>
      </c>
      <c r="L92" s="22">
        <v>0.5</v>
      </c>
      <c r="M92" s="12">
        <f t="shared" si="25"/>
        <v>169623.2617</v>
      </c>
      <c r="N92" s="22">
        <v>0</v>
      </c>
      <c r="O92" s="12">
        <f t="shared" si="26"/>
        <v>0</v>
      </c>
      <c r="P92" s="22">
        <v>0</v>
      </c>
      <c r="Q92" s="12">
        <f t="shared" si="27"/>
        <v>0</v>
      </c>
      <c r="R92" s="22">
        <v>0</v>
      </c>
      <c r="S92" s="12">
        <f t="shared" si="28"/>
        <v>0</v>
      </c>
      <c r="T92" s="22">
        <v>0</v>
      </c>
      <c r="U92" s="12">
        <f t="shared" si="29"/>
        <v>0</v>
      </c>
      <c r="V92" s="22">
        <v>0</v>
      </c>
      <c r="W92" s="12">
        <f t="shared" si="30"/>
        <v>0</v>
      </c>
      <c r="X92" s="22">
        <v>0.5</v>
      </c>
      <c r="Y92" s="12">
        <f t="shared" si="31"/>
        <v>169623.2617</v>
      </c>
      <c r="Z92" s="22">
        <v>0</v>
      </c>
      <c r="AA92" s="12">
        <f t="shared" si="32"/>
        <v>0</v>
      </c>
      <c r="AB92" s="22">
        <v>0</v>
      </c>
      <c r="AC92" s="12">
        <f t="shared" si="33"/>
        <v>0</v>
      </c>
      <c r="AD92" s="40">
        <f t="shared" si="34"/>
        <v>1</v>
      </c>
      <c r="AE92" s="32">
        <f t="shared" si="34"/>
        <v>339246.52340000001</v>
      </c>
      <c r="AF92" s="32">
        <f t="shared" si="35"/>
        <v>0</v>
      </c>
    </row>
    <row r="93" spans="1:32" ht="12.75" x14ac:dyDescent="0.2">
      <c r="A93" s="14">
        <v>3000</v>
      </c>
      <c r="B93" s="14">
        <v>38100</v>
      </c>
      <c r="C93" s="15" t="str">
        <f t="shared" si="21"/>
        <v>37601</v>
      </c>
      <c r="D93" s="20" t="s">
        <v>99</v>
      </c>
      <c r="E93" s="12">
        <v>0</v>
      </c>
      <c r="F93" s="22">
        <v>2.2164950379830344E-3</v>
      </c>
      <c r="G93" s="12">
        <f t="shared" si="22"/>
        <v>0</v>
      </c>
      <c r="H93" s="22">
        <v>0</v>
      </c>
      <c r="I93" s="12">
        <f t="shared" si="23"/>
        <v>0</v>
      </c>
      <c r="J93" s="22">
        <v>0</v>
      </c>
      <c r="K93" s="12">
        <f t="shared" si="24"/>
        <v>0</v>
      </c>
      <c r="L93" s="22">
        <v>0.16934460128225701</v>
      </c>
      <c r="M93" s="12">
        <f t="shared" si="25"/>
        <v>0</v>
      </c>
      <c r="N93" s="22">
        <v>0.36153886961552895</v>
      </c>
      <c r="O93" s="12">
        <f t="shared" si="26"/>
        <v>0</v>
      </c>
      <c r="P93" s="22">
        <v>3.6668750997651384E-3</v>
      </c>
      <c r="Q93" s="12">
        <f t="shared" si="27"/>
        <v>0</v>
      </c>
      <c r="R93" s="22">
        <v>3.2199746969812622E-3</v>
      </c>
      <c r="S93" s="12">
        <f t="shared" si="28"/>
        <v>0</v>
      </c>
      <c r="T93" s="22">
        <v>2.8224100213709502E-3</v>
      </c>
      <c r="U93" s="12">
        <f t="shared" si="29"/>
        <v>0</v>
      </c>
      <c r="V93" s="22">
        <v>0.35264226631486495</v>
      </c>
      <c r="W93" s="12">
        <f t="shared" si="30"/>
        <v>0</v>
      </c>
      <c r="X93" s="22">
        <v>6.1083393602136132E-2</v>
      </c>
      <c r="Y93" s="12">
        <f t="shared" si="31"/>
        <v>0</v>
      </c>
      <c r="Z93" s="22">
        <v>0</v>
      </c>
      <c r="AA93" s="12">
        <f t="shared" si="32"/>
        <v>0</v>
      </c>
      <c r="AB93" s="22">
        <v>4.3465114329112632E-2</v>
      </c>
      <c r="AC93" s="12">
        <f t="shared" si="33"/>
        <v>0</v>
      </c>
      <c r="AD93" s="40">
        <f t="shared" si="34"/>
        <v>1</v>
      </c>
      <c r="AE93" s="32">
        <f t="shared" si="34"/>
        <v>0</v>
      </c>
      <c r="AF93" s="32">
        <f t="shared" si="35"/>
        <v>0</v>
      </c>
    </row>
    <row r="94" spans="1:32" ht="12.75" x14ac:dyDescent="0.2">
      <c r="A94" s="14">
        <v>3000</v>
      </c>
      <c r="B94" s="14">
        <v>38200</v>
      </c>
      <c r="C94" s="15" t="str">
        <f t="shared" si="21"/>
        <v>38101</v>
      </c>
      <c r="D94" s="20" t="s">
        <v>100</v>
      </c>
      <c r="E94" s="12">
        <v>47803.880000000005</v>
      </c>
      <c r="F94" s="22">
        <v>2.2164950379830349E-3</v>
      </c>
      <c r="G94" s="12">
        <f t="shared" si="22"/>
        <v>105.95706281633645</v>
      </c>
      <c r="H94" s="22">
        <v>0</v>
      </c>
      <c r="I94" s="12">
        <f t="shared" si="23"/>
        <v>0</v>
      </c>
      <c r="J94" s="22">
        <v>0</v>
      </c>
      <c r="K94" s="12">
        <f t="shared" si="24"/>
        <v>0</v>
      </c>
      <c r="L94" s="22">
        <v>0.16934460128225703</v>
      </c>
      <c r="M94" s="12">
        <f t="shared" si="25"/>
        <v>8095.3289983448622</v>
      </c>
      <c r="N94" s="22">
        <v>0.361538869615529</v>
      </c>
      <c r="O94" s="12">
        <f t="shared" si="26"/>
        <v>17282.960738436395</v>
      </c>
      <c r="P94" s="22">
        <v>3.6668750997651393E-3</v>
      </c>
      <c r="Q94" s="12">
        <f t="shared" si="27"/>
        <v>175.29085724416078</v>
      </c>
      <c r="R94" s="22">
        <v>3.2199746969812631E-3</v>
      </c>
      <c r="S94" s="12">
        <f t="shared" si="28"/>
        <v>153.92728401752868</v>
      </c>
      <c r="T94" s="22">
        <v>2.8224100213709506E-3</v>
      </c>
      <c r="U94" s="12">
        <f t="shared" si="29"/>
        <v>134.92214997241436</v>
      </c>
      <c r="V94" s="22">
        <v>0.352642266314865</v>
      </c>
      <c r="W94" s="12">
        <f t="shared" si="30"/>
        <v>16857.668581843849</v>
      </c>
      <c r="X94" s="22">
        <v>6.1083393602136139E-2</v>
      </c>
      <c r="Y94" s="12">
        <f t="shared" si="31"/>
        <v>2920.023217749284</v>
      </c>
      <c r="Z94" s="22">
        <v>0</v>
      </c>
      <c r="AA94" s="12">
        <f t="shared" si="32"/>
        <v>0</v>
      </c>
      <c r="AB94" s="22">
        <v>4.3465114329112639E-2</v>
      </c>
      <c r="AC94" s="12">
        <f t="shared" si="33"/>
        <v>2077.8011095751813</v>
      </c>
      <c r="AD94" s="40">
        <f t="shared" si="34"/>
        <v>1.0000000000000002</v>
      </c>
      <c r="AE94" s="32">
        <f t="shared" si="34"/>
        <v>47803.880000000012</v>
      </c>
      <c r="AF94" s="32">
        <f t="shared" si="35"/>
        <v>0</v>
      </c>
    </row>
    <row r="95" spans="1:32" ht="12.75" x14ac:dyDescent="0.2">
      <c r="A95" s="14">
        <v>3000</v>
      </c>
      <c r="B95" s="14">
        <v>38400</v>
      </c>
      <c r="C95" s="15" t="str">
        <f t="shared" si="21"/>
        <v>38201</v>
      </c>
      <c r="D95" s="20" t="s">
        <v>101</v>
      </c>
      <c r="E95" s="12">
        <v>1101924.3356000001</v>
      </c>
      <c r="F95" s="22">
        <v>0</v>
      </c>
      <c r="G95" s="12">
        <f t="shared" si="22"/>
        <v>0</v>
      </c>
      <c r="H95" s="22">
        <v>0</v>
      </c>
      <c r="I95" s="12">
        <f t="shared" si="23"/>
        <v>0</v>
      </c>
      <c r="J95" s="22">
        <v>0</v>
      </c>
      <c r="K95" s="12">
        <f t="shared" si="24"/>
        <v>0</v>
      </c>
      <c r="L95" s="22">
        <v>0</v>
      </c>
      <c r="M95" s="12">
        <f t="shared" si="25"/>
        <v>0</v>
      </c>
      <c r="N95" s="22">
        <v>0</v>
      </c>
      <c r="O95" s="12">
        <f t="shared" si="26"/>
        <v>0</v>
      </c>
      <c r="P95" s="22">
        <v>0</v>
      </c>
      <c r="Q95" s="12">
        <f t="shared" si="27"/>
        <v>0</v>
      </c>
      <c r="R95" s="22">
        <v>0</v>
      </c>
      <c r="S95" s="12">
        <f t="shared" si="28"/>
        <v>0</v>
      </c>
      <c r="T95" s="22">
        <v>0</v>
      </c>
      <c r="U95" s="12">
        <f t="shared" si="29"/>
        <v>0</v>
      </c>
      <c r="V95" s="22">
        <v>0</v>
      </c>
      <c r="W95" s="12">
        <f t="shared" si="30"/>
        <v>0</v>
      </c>
      <c r="X95" s="22">
        <v>0</v>
      </c>
      <c r="Y95" s="12">
        <f t="shared" si="31"/>
        <v>0</v>
      </c>
      <c r="Z95" s="22">
        <v>1</v>
      </c>
      <c r="AA95" s="12">
        <f t="shared" si="32"/>
        <v>1101924.3356000001</v>
      </c>
      <c r="AB95" s="22">
        <v>0</v>
      </c>
      <c r="AC95" s="12">
        <f t="shared" si="33"/>
        <v>0</v>
      </c>
      <c r="AD95" s="40">
        <f t="shared" si="34"/>
        <v>1</v>
      </c>
      <c r="AE95" s="32">
        <f t="shared" si="34"/>
        <v>1101924.3356000001</v>
      </c>
      <c r="AF95" s="32">
        <f t="shared" si="35"/>
        <v>0</v>
      </c>
    </row>
    <row r="96" spans="1:32" ht="12.75" x14ac:dyDescent="0.2">
      <c r="A96" s="14">
        <v>3000</v>
      </c>
      <c r="B96" s="14">
        <v>39100</v>
      </c>
      <c r="C96" s="15" t="str">
        <f t="shared" si="21"/>
        <v>38401</v>
      </c>
      <c r="D96" s="20" t="s">
        <v>102</v>
      </c>
      <c r="E96" s="12">
        <v>0</v>
      </c>
      <c r="F96" s="22">
        <v>8.3333333333333343E-2</v>
      </c>
      <c r="G96" s="12">
        <f t="shared" si="22"/>
        <v>0</v>
      </c>
      <c r="H96" s="22">
        <v>8.3333333333333343E-2</v>
      </c>
      <c r="I96" s="12">
        <f t="shared" si="23"/>
        <v>0</v>
      </c>
      <c r="J96" s="22">
        <v>8.3333333333333343E-2</v>
      </c>
      <c r="K96" s="12">
        <f t="shared" si="24"/>
        <v>0</v>
      </c>
      <c r="L96" s="22">
        <v>8.3333333333333343E-2</v>
      </c>
      <c r="M96" s="12">
        <f t="shared" si="25"/>
        <v>0</v>
      </c>
      <c r="N96" s="22">
        <v>8.3333333333333343E-2</v>
      </c>
      <c r="O96" s="12">
        <f t="shared" si="26"/>
        <v>0</v>
      </c>
      <c r="P96" s="22">
        <v>8.3333333333333343E-2</v>
      </c>
      <c r="Q96" s="12">
        <f t="shared" si="27"/>
        <v>0</v>
      </c>
      <c r="R96" s="22">
        <v>8.3333333333333343E-2</v>
      </c>
      <c r="S96" s="12">
        <f t="shared" si="28"/>
        <v>0</v>
      </c>
      <c r="T96" s="22">
        <v>8.3333333333333343E-2</v>
      </c>
      <c r="U96" s="12">
        <f t="shared" si="29"/>
        <v>0</v>
      </c>
      <c r="V96" s="22">
        <v>8.3333333333333343E-2</v>
      </c>
      <c r="W96" s="12">
        <f t="shared" si="30"/>
        <v>0</v>
      </c>
      <c r="X96" s="22">
        <v>8.3333333333333343E-2</v>
      </c>
      <c r="Y96" s="12">
        <f t="shared" si="31"/>
        <v>0</v>
      </c>
      <c r="Z96" s="22">
        <v>8.3333333333333343E-2</v>
      </c>
      <c r="AA96" s="12">
        <f t="shared" si="32"/>
        <v>0</v>
      </c>
      <c r="AB96" s="22">
        <v>8.3333333333333343E-2</v>
      </c>
      <c r="AC96" s="12">
        <f t="shared" si="33"/>
        <v>0</v>
      </c>
      <c r="AD96" s="40">
        <f t="shared" si="34"/>
        <v>1.0000000000000002</v>
      </c>
      <c r="AE96" s="32">
        <f t="shared" si="34"/>
        <v>0</v>
      </c>
      <c r="AF96" s="32">
        <f t="shared" si="35"/>
        <v>0</v>
      </c>
    </row>
    <row r="97" spans="1:32" ht="12.75" x14ac:dyDescent="0.2">
      <c r="A97" s="14">
        <v>3000</v>
      </c>
      <c r="B97" s="14">
        <v>39200</v>
      </c>
      <c r="C97" s="15" t="str">
        <f t="shared" si="21"/>
        <v>39101</v>
      </c>
      <c r="D97" s="20" t="s">
        <v>143</v>
      </c>
      <c r="E97" s="12">
        <v>96807.679999999993</v>
      </c>
      <c r="F97" s="22">
        <v>6.2731768106964431E-2</v>
      </c>
      <c r="G97" s="12">
        <f t="shared" si="22"/>
        <v>6072.9169327332183</v>
      </c>
      <c r="H97" s="22">
        <v>6.2056350248051402E-2</v>
      </c>
      <c r="I97" s="12">
        <f t="shared" si="23"/>
        <v>6007.5312967812806</v>
      </c>
      <c r="J97" s="22">
        <v>7.4862136454043909E-2</v>
      </c>
      <c r="K97" s="12">
        <f t="shared" si="24"/>
        <v>7247.2297499594169</v>
      </c>
      <c r="L97" s="22">
        <v>6.0987148902300031E-2</v>
      </c>
      <c r="M97" s="12">
        <f t="shared" si="25"/>
        <v>5904.0243950462127</v>
      </c>
      <c r="N97" s="22">
        <v>6.1844287811050815E-2</v>
      </c>
      <c r="O97" s="12">
        <f t="shared" si="26"/>
        <v>5987.0020242401069</v>
      </c>
      <c r="P97" s="22">
        <v>8.7884915308520953E-2</v>
      </c>
      <c r="Q97" s="12">
        <f t="shared" si="27"/>
        <v>8507.9347580143967</v>
      </c>
      <c r="R97" s="22">
        <v>6.6339289363117282E-2</v>
      </c>
      <c r="S97" s="12">
        <f t="shared" si="28"/>
        <v>6422.152696092061</v>
      </c>
      <c r="T97" s="22">
        <v>9.4427453748572296E-2</v>
      </c>
      <c r="U97" s="12">
        <f t="shared" si="29"/>
        <v>9141.302725706586</v>
      </c>
      <c r="V97" s="22">
        <v>6.6692818253834579E-2</v>
      </c>
      <c r="W97" s="12">
        <f t="shared" si="30"/>
        <v>6456.3770078153766</v>
      </c>
      <c r="X97" s="22">
        <v>8.8763073598566528E-2</v>
      </c>
      <c r="Y97" s="12">
        <f t="shared" si="31"/>
        <v>8592.9472247464764</v>
      </c>
      <c r="Z97" s="22">
        <v>0.10579122171727964</v>
      </c>
      <c r="AA97" s="12">
        <f t="shared" si="32"/>
        <v>10241.402738815457</v>
      </c>
      <c r="AB97" s="22">
        <v>0.16761953648769809</v>
      </c>
      <c r="AC97" s="12">
        <f t="shared" si="33"/>
        <v>16226.8584500494</v>
      </c>
      <c r="AD97" s="40">
        <f t="shared" si="34"/>
        <v>1</v>
      </c>
      <c r="AE97" s="32">
        <f t="shared" si="34"/>
        <v>96807.679999999993</v>
      </c>
      <c r="AF97" s="32">
        <f t="shared" si="35"/>
        <v>0</v>
      </c>
    </row>
    <row r="98" spans="1:32" ht="12.75" x14ac:dyDescent="0.2">
      <c r="A98" s="14">
        <v>3000</v>
      </c>
      <c r="B98" s="14">
        <v>39200</v>
      </c>
      <c r="C98" s="15" t="str">
        <f t="shared" si="21"/>
        <v>39206</v>
      </c>
      <c r="D98" s="20" t="s">
        <v>103</v>
      </c>
      <c r="E98" s="12">
        <v>1057.7316000000001</v>
      </c>
      <c r="F98" s="22">
        <v>1</v>
      </c>
      <c r="G98" s="12">
        <f t="shared" si="22"/>
        <v>1057.7316000000001</v>
      </c>
      <c r="H98" s="22">
        <v>0</v>
      </c>
      <c r="I98" s="12">
        <f t="shared" si="23"/>
        <v>0</v>
      </c>
      <c r="J98" s="22">
        <v>0</v>
      </c>
      <c r="K98" s="12">
        <f t="shared" si="24"/>
        <v>0</v>
      </c>
      <c r="L98" s="22">
        <v>0</v>
      </c>
      <c r="M98" s="12">
        <f t="shared" si="25"/>
        <v>0</v>
      </c>
      <c r="N98" s="22">
        <v>0</v>
      </c>
      <c r="O98" s="12">
        <f t="shared" si="26"/>
        <v>0</v>
      </c>
      <c r="P98" s="22">
        <v>0</v>
      </c>
      <c r="Q98" s="12">
        <f t="shared" si="27"/>
        <v>0</v>
      </c>
      <c r="R98" s="22">
        <v>0</v>
      </c>
      <c r="S98" s="12">
        <f t="shared" si="28"/>
        <v>0</v>
      </c>
      <c r="T98" s="22">
        <v>0</v>
      </c>
      <c r="U98" s="12">
        <f t="shared" si="29"/>
        <v>0</v>
      </c>
      <c r="V98" s="22">
        <v>0</v>
      </c>
      <c r="W98" s="12">
        <f t="shared" si="30"/>
        <v>0</v>
      </c>
      <c r="X98" s="22">
        <v>0</v>
      </c>
      <c r="Y98" s="12">
        <f t="shared" si="31"/>
        <v>0</v>
      </c>
      <c r="Z98" s="22">
        <v>0</v>
      </c>
      <c r="AA98" s="12">
        <f t="shared" si="32"/>
        <v>0</v>
      </c>
      <c r="AB98" s="22">
        <v>0</v>
      </c>
      <c r="AC98" s="12">
        <f t="shared" si="33"/>
        <v>0</v>
      </c>
      <c r="AD98" s="40">
        <f t="shared" si="34"/>
        <v>1</v>
      </c>
      <c r="AE98" s="32">
        <f t="shared" si="34"/>
        <v>1057.7316000000001</v>
      </c>
      <c r="AF98" s="32">
        <f t="shared" si="35"/>
        <v>0</v>
      </c>
    </row>
    <row r="99" spans="1:32" ht="12.75" x14ac:dyDescent="0.2">
      <c r="A99" s="14">
        <v>3000</v>
      </c>
      <c r="B99" s="14">
        <v>39500</v>
      </c>
      <c r="C99" s="15" t="str">
        <f t="shared" si="21"/>
        <v>39209</v>
      </c>
      <c r="D99" s="20" t="s">
        <v>104</v>
      </c>
      <c r="E99" s="12">
        <v>0</v>
      </c>
      <c r="F99" s="22">
        <v>0</v>
      </c>
      <c r="G99" s="12">
        <f t="shared" si="22"/>
        <v>0</v>
      </c>
      <c r="H99" s="22">
        <v>0</v>
      </c>
      <c r="I99" s="12">
        <f t="shared" si="23"/>
        <v>0</v>
      </c>
      <c r="J99" s="22">
        <v>0</v>
      </c>
      <c r="K99" s="12">
        <f t="shared" si="24"/>
        <v>0</v>
      </c>
      <c r="L99" s="22">
        <v>0</v>
      </c>
      <c r="M99" s="12">
        <f t="shared" si="25"/>
        <v>0</v>
      </c>
      <c r="N99" s="22">
        <v>0</v>
      </c>
      <c r="O99" s="12">
        <f t="shared" si="26"/>
        <v>0</v>
      </c>
      <c r="P99" s="22">
        <v>0</v>
      </c>
      <c r="Q99" s="12">
        <f t="shared" si="27"/>
        <v>0</v>
      </c>
      <c r="R99" s="22">
        <v>0</v>
      </c>
      <c r="S99" s="12">
        <f t="shared" si="28"/>
        <v>0</v>
      </c>
      <c r="T99" s="22">
        <v>0</v>
      </c>
      <c r="U99" s="12">
        <f t="shared" si="29"/>
        <v>0</v>
      </c>
      <c r="V99" s="22">
        <v>0</v>
      </c>
      <c r="W99" s="12">
        <f t="shared" si="30"/>
        <v>0</v>
      </c>
      <c r="X99" s="22">
        <v>0</v>
      </c>
      <c r="Y99" s="12">
        <f t="shared" si="31"/>
        <v>0</v>
      </c>
      <c r="Z99" s="22">
        <v>0</v>
      </c>
      <c r="AA99" s="12">
        <f t="shared" si="32"/>
        <v>0</v>
      </c>
      <c r="AB99" s="22">
        <v>0</v>
      </c>
      <c r="AC99" s="12">
        <f t="shared" si="33"/>
        <v>0</v>
      </c>
      <c r="AD99" s="40">
        <f t="shared" si="34"/>
        <v>0</v>
      </c>
      <c r="AE99" s="32">
        <f t="shared" si="34"/>
        <v>0</v>
      </c>
      <c r="AF99" s="32">
        <f t="shared" si="35"/>
        <v>0</v>
      </c>
    </row>
    <row r="100" spans="1:32" ht="12.75" x14ac:dyDescent="0.2">
      <c r="A100" s="14">
        <v>3000</v>
      </c>
      <c r="B100" s="14">
        <v>39800</v>
      </c>
      <c r="C100" s="15" t="str">
        <f t="shared" si="21"/>
        <v>39501</v>
      </c>
      <c r="D100" s="20" t="s">
        <v>105</v>
      </c>
      <c r="E100" s="12">
        <v>71514.066000000006</v>
      </c>
      <c r="F100" s="22">
        <v>8.3333333333333356E-2</v>
      </c>
      <c r="G100" s="12">
        <f t="shared" si="22"/>
        <v>5959.505500000002</v>
      </c>
      <c r="H100" s="22">
        <v>8.3333333333333356E-2</v>
      </c>
      <c r="I100" s="12">
        <f t="shared" si="23"/>
        <v>5959.505500000002</v>
      </c>
      <c r="J100" s="22">
        <v>8.3333333333333356E-2</v>
      </c>
      <c r="K100" s="12">
        <f t="shared" si="24"/>
        <v>5959.505500000002</v>
      </c>
      <c r="L100" s="22">
        <v>8.3333333333333356E-2</v>
      </c>
      <c r="M100" s="12">
        <f t="shared" si="25"/>
        <v>5959.505500000002</v>
      </c>
      <c r="N100" s="22">
        <v>8.3333333333333356E-2</v>
      </c>
      <c r="O100" s="12">
        <f t="shared" si="26"/>
        <v>5959.505500000002</v>
      </c>
      <c r="P100" s="22">
        <v>8.3333333333333356E-2</v>
      </c>
      <c r="Q100" s="12">
        <f t="shared" si="27"/>
        <v>5959.505500000002</v>
      </c>
      <c r="R100" s="22">
        <v>8.3333333333333356E-2</v>
      </c>
      <c r="S100" s="12">
        <f t="shared" si="28"/>
        <v>5959.505500000002</v>
      </c>
      <c r="T100" s="22">
        <v>8.3333333333333356E-2</v>
      </c>
      <c r="U100" s="12">
        <f t="shared" si="29"/>
        <v>5959.505500000002</v>
      </c>
      <c r="V100" s="22">
        <v>8.3333333333333356E-2</v>
      </c>
      <c r="W100" s="12">
        <f t="shared" si="30"/>
        <v>5959.505500000002</v>
      </c>
      <c r="X100" s="22">
        <v>8.3333333333333356E-2</v>
      </c>
      <c r="Y100" s="12">
        <f t="shared" si="31"/>
        <v>5959.505500000002</v>
      </c>
      <c r="Z100" s="22">
        <v>8.3333333333333356E-2</v>
      </c>
      <c r="AA100" s="12">
        <f t="shared" si="32"/>
        <v>5959.505500000002</v>
      </c>
      <c r="AB100" s="22">
        <v>8.3333333333333356E-2</v>
      </c>
      <c r="AC100" s="12">
        <f t="shared" si="33"/>
        <v>5959.505500000002</v>
      </c>
      <c r="AD100" s="40">
        <f t="shared" si="34"/>
        <v>1.0000000000000002</v>
      </c>
      <c r="AE100" s="32">
        <f t="shared" si="34"/>
        <v>71514.066000000006</v>
      </c>
      <c r="AF100" s="32">
        <f t="shared" si="35"/>
        <v>0</v>
      </c>
    </row>
    <row r="101" spans="1:32" ht="12.75" x14ac:dyDescent="0.2">
      <c r="A101" s="14">
        <v>3000</v>
      </c>
      <c r="B101" s="14">
        <v>39800</v>
      </c>
      <c r="C101" s="15" t="str">
        <f t="shared" si="21"/>
        <v>39801</v>
      </c>
      <c r="D101" s="20" t="s">
        <v>106</v>
      </c>
      <c r="E101" s="12">
        <v>2600454.6460000002</v>
      </c>
      <c r="F101" s="22">
        <v>8.3333333333333315E-2</v>
      </c>
      <c r="G101" s="12">
        <f t="shared" si="22"/>
        <v>216704.55383333331</v>
      </c>
      <c r="H101" s="22">
        <v>8.3333333333333315E-2</v>
      </c>
      <c r="I101" s="12">
        <f t="shared" si="23"/>
        <v>216704.55383333331</v>
      </c>
      <c r="J101" s="22">
        <v>8.3333333333333315E-2</v>
      </c>
      <c r="K101" s="12">
        <f>E101*J101</f>
        <v>216704.55383333331</v>
      </c>
      <c r="L101" s="22">
        <v>8.3333333333333315E-2</v>
      </c>
      <c r="M101" s="12">
        <f t="shared" si="25"/>
        <v>216704.55383333331</v>
      </c>
      <c r="N101" s="22">
        <v>8.3333333333333315E-2</v>
      </c>
      <c r="O101" s="12">
        <f>E101*N101</f>
        <v>216704.55383333331</v>
      </c>
      <c r="P101" s="22">
        <v>8.3333333333333315E-2</v>
      </c>
      <c r="Q101" s="12">
        <f t="shared" si="27"/>
        <v>216704.55383333331</v>
      </c>
      <c r="R101" s="22">
        <v>8.3333333333333315E-2</v>
      </c>
      <c r="S101" s="12">
        <f t="shared" si="28"/>
        <v>216704.55383333331</v>
      </c>
      <c r="T101" s="22">
        <v>8.3333333333333315E-2</v>
      </c>
      <c r="U101" s="12">
        <f t="shared" si="29"/>
        <v>216704.55383333331</v>
      </c>
      <c r="V101" s="22">
        <v>8.3333333333333315E-2</v>
      </c>
      <c r="W101" s="12">
        <f t="shared" si="30"/>
        <v>216704.55383333331</v>
      </c>
      <c r="X101" s="22">
        <v>8.3333333333329998E-2</v>
      </c>
      <c r="Y101" s="12">
        <f t="shared" si="31"/>
        <v>216704.55383332467</v>
      </c>
      <c r="Z101" s="22">
        <v>8.3333333333333315E-2</v>
      </c>
      <c r="AA101" s="12">
        <f t="shared" si="32"/>
        <v>216704.55383333331</v>
      </c>
      <c r="AB101" s="22">
        <v>8.3333333333333315E-2</v>
      </c>
      <c r="AC101" s="12">
        <f t="shared" si="33"/>
        <v>216704.55383333331</v>
      </c>
      <c r="AD101" s="40">
        <f>AB101+Z101+X101+V101+T101+R101+P101+N101+L101+J101+H101+F101</f>
        <v>0.99999999999999623</v>
      </c>
      <c r="AE101" s="32">
        <f>AC101+AA101+Y101+W101+U101+S101+Q101+O101+M101+K101+I101+G101</f>
        <v>2600454.6459999913</v>
      </c>
      <c r="AF101" s="32">
        <f t="shared" si="35"/>
        <v>8.8475644588470459E-9</v>
      </c>
    </row>
    <row r="102" spans="1:32" ht="12.75" x14ac:dyDescent="0.2">
      <c r="A102" s="14"/>
      <c r="B102" s="14"/>
      <c r="C102" s="15"/>
      <c r="D102" s="20" t="s">
        <v>107</v>
      </c>
      <c r="E102" s="12">
        <v>3225479.3</v>
      </c>
      <c r="F102" s="22">
        <v>8.3333333333333315E-2</v>
      </c>
      <c r="G102" s="12">
        <f t="shared" si="22"/>
        <v>268789.94166666659</v>
      </c>
      <c r="H102" s="22">
        <v>8.3333333333333315E-2</v>
      </c>
      <c r="I102" s="12">
        <f t="shared" si="23"/>
        <v>268789.94166666659</v>
      </c>
      <c r="J102" s="22">
        <v>8.3333333333333315E-2</v>
      </c>
      <c r="K102" s="12">
        <f t="shared" si="24"/>
        <v>268789.94166666659</v>
      </c>
      <c r="L102" s="22">
        <v>8.3333333333333315E-2</v>
      </c>
      <c r="M102" s="12">
        <f t="shared" si="25"/>
        <v>268789.94166666659</v>
      </c>
      <c r="N102" s="22">
        <v>8.3333333333333315E-2</v>
      </c>
      <c r="O102" s="12">
        <f t="shared" si="26"/>
        <v>268789.94166666659</v>
      </c>
      <c r="P102" s="22">
        <v>8.3333333333333315E-2</v>
      </c>
      <c r="Q102" s="12">
        <f t="shared" si="27"/>
        <v>268789.94166666659</v>
      </c>
      <c r="R102" s="22">
        <v>8.3333333333333315E-2</v>
      </c>
      <c r="S102" s="12">
        <f t="shared" si="28"/>
        <v>268789.94166666659</v>
      </c>
      <c r="T102" s="22">
        <v>8.3333333333333315E-2</v>
      </c>
      <c r="U102" s="12">
        <f t="shared" si="29"/>
        <v>268789.94166666659</v>
      </c>
      <c r="V102" s="22">
        <v>8.3333333333333315E-2</v>
      </c>
      <c r="W102" s="12">
        <f t="shared" si="30"/>
        <v>268789.94166666659</v>
      </c>
      <c r="X102" s="22">
        <v>8.3333333333333315E-2</v>
      </c>
      <c r="Y102" s="12">
        <f t="shared" si="31"/>
        <v>268789.94166666659</v>
      </c>
      <c r="Z102" s="22">
        <v>8.3333333333333315E-2</v>
      </c>
      <c r="AA102" s="12">
        <f t="shared" si="32"/>
        <v>268789.94166666659</v>
      </c>
      <c r="AB102" s="22">
        <v>8.3333333333333315E-2</v>
      </c>
      <c r="AC102" s="12">
        <f t="shared" si="33"/>
        <v>268789.94166666659</v>
      </c>
      <c r="AD102" s="40">
        <f>AB102+Z102+X102+V102+T102+R102+P102+N102+L102+J102+H102+F102</f>
        <v>0.99999999999999956</v>
      </c>
      <c r="AE102" s="32">
        <f>AC102+AA102+Y102+W102+U102+S102+Q102+O102+M102+K102+I102+G102</f>
        <v>3225479.2999999984</v>
      </c>
      <c r="AF102" s="32">
        <f t="shared" si="35"/>
        <v>0</v>
      </c>
    </row>
    <row r="103" spans="1:32" ht="15" customHeight="1" x14ac:dyDescent="0.2">
      <c r="A103" s="42" t="s">
        <v>150</v>
      </c>
      <c r="B103" s="42"/>
      <c r="C103" s="42"/>
      <c r="D103" s="42"/>
      <c r="E103" s="10">
        <f>SUM(G103:AC103)</f>
        <v>10559999.996679999</v>
      </c>
      <c r="F103" s="27"/>
      <c r="G103" s="10">
        <f>SUM(G104:G113)</f>
        <v>1046010.5692182104</v>
      </c>
      <c r="H103" s="10"/>
      <c r="I103" s="10">
        <f t="shared" ref="I103:AC103" si="36">SUM(I104:I113)</f>
        <v>813225.55152190325</v>
      </c>
      <c r="J103" s="10"/>
      <c r="K103" s="10">
        <f t="shared" si="36"/>
        <v>885927.79307012621</v>
      </c>
      <c r="L103" s="10"/>
      <c r="M103" s="10">
        <f t="shared" si="36"/>
        <v>995660.87525140005</v>
      </c>
      <c r="N103" s="10"/>
      <c r="O103" s="10">
        <f t="shared" si="36"/>
        <v>900930.49205692613</v>
      </c>
      <c r="P103" s="27"/>
      <c r="Q103" s="10">
        <f t="shared" si="36"/>
        <v>791996.0571068374</v>
      </c>
      <c r="R103" s="27"/>
      <c r="S103" s="10">
        <f t="shared" si="36"/>
        <v>812905.1664145065</v>
      </c>
      <c r="T103" s="27"/>
      <c r="U103" s="10">
        <f t="shared" si="36"/>
        <v>989027.23884704686</v>
      </c>
      <c r="V103" s="27"/>
      <c r="W103" s="10">
        <f t="shared" si="36"/>
        <v>882642.59644285263</v>
      </c>
      <c r="X103" s="27"/>
      <c r="Y103" s="10">
        <f t="shared" si="36"/>
        <v>815574.56384955719</v>
      </c>
      <c r="Z103" s="10"/>
      <c r="AA103" s="10">
        <f t="shared" si="36"/>
        <v>796283.98457712587</v>
      </c>
      <c r="AB103" s="10"/>
      <c r="AC103" s="10">
        <f t="shared" si="36"/>
        <v>829815.10832350701</v>
      </c>
      <c r="AD103" s="40"/>
    </row>
    <row r="104" spans="1:32" ht="12.75" x14ac:dyDescent="0.2">
      <c r="A104" s="14">
        <v>4000</v>
      </c>
      <c r="B104" s="14">
        <v>43100</v>
      </c>
      <c r="C104" s="15" t="str">
        <f t="shared" si="21"/>
        <v>43101</v>
      </c>
      <c r="D104" s="20" t="s">
        <v>108</v>
      </c>
      <c r="E104" s="12">
        <v>600000</v>
      </c>
      <c r="F104" s="22">
        <v>0.111111111</v>
      </c>
      <c r="G104" s="12">
        <f>E104*F104</f>
        <v>66666.666599999997</v>
      </c>
      <c r="H104" s="22">
        <v>0.11111111</v>
      </c>
      <c r="I104" s="12">
        <f>E104*H104</f>
        <v>66666.665999999997</v>
      </c>
      <c r="J104" s="22">
        <v>0.11111111</v>
      </c>
      <c r="K104" s="12">
        <f>E104*J104</f>
        <v>66666.665999999997</v>
      </c>
      <c r="L104" s="22">
        <v>0.111111111</v>
      </c>
      <c r="M104" s="12">
        <f>E104*L104</f>
        <v>66666.666599999997</v>
      </c>
      <c r="N104" s="22">
        <v>0.11111111</v>
      </c>
      <c r="O104" s="12">
        <f>E104*N104</f>
        <v>66666.665999999997</v>
      </c>
      <c r="P104" s="22">
        <v>0.111111111</v>
      </c>
      <c r="Q104" s="12">
        <f>E104*P104</f>
        <v>66666.666599999997</v>
      </c>
      <c r="R104" s="22">
        <v>0.111111111</v>
      </c>
      <c r="S104" s="12">
        <f>E104*R104</f>
        <v>66666.666599999997</v>
      </c>
      <c r="T104" s="22">
        <v>0.111111111</v>
      </c>
      <c r="U104" s="12">
        <f>E104*T104</f>
        <v>66666.666599999997</v>
      </c>
      <c r="V104" s="22">
        <v>0.11111111</v>
      </c>
      <c r="W104" s="12">
        <f>E104*V104</f>
        <v>66666.665999999997</v>
      </c>
      <c r="X104" s="22">
        <v>0</v>
      </c>
      <c r="Y104" s="12">
        <f>E104*X104</f>
        <v>0</v>
      </c>
      <c r="Z104" s="22">
        <v>0</v>
      </c>
      <c r="AA104" s="12">
        <f>E104*Z104</f>
        <v>0</v>
      </c>
      <c r="AB104" s="22">
        <v>0</v>
      </c>
      <c r="AC104" s="12">
        <f>E104*AB104</f>
        <v>0</v>
      </c>
      <c r="AD104" s="40">
        <f t="shared" si="34"/>
        <v>0.99999999499999992</v>
      </c>
      <c r="AE104" s="32">
        <f t="shared" si="34"/>
        <v>599999.99699999986</v>
      </c>
      <c r="AF104" s="32">
        <f t="shared" si="35"/>
        <v>3.0000001424923539E-3</v>
      </c>
    </row>
    <row r="105" spans="1:32" ht="12.75" x14ac:dyDescent="0.2">
      <c r="A105" s="14">
        <v>4000</v>
      </c>
      <c r="B105" s="14">
        <v>43300</v>
      </c>
      <c r="C105" s="15" t="str">
        <f t="shared" si="21"/>
        <v>43301</v>
      </c>
      <c r="D105" s="20" t="s">
        <v>109</v>
      </c>
      <c r="E105" s="12">
        <v>450000</v>
      </c>
      <c r="F105" s="22">
        <v>3.0896243095176166E-2</v>
      </c>
      <c r="G105" s="12">
        <f t="shared" ref="G105:G113" si="37">E105*F105</f>
        <v>13903.309392829275</v>
      </c>
      <c r="H105" s="22">
        <v>2.5395173545852676E-2</v>
      </c>
      <c r="I105" s="12">
        <f t="shared" ref="I105:I113" si="38">E105*H105</f>
        <v>11427.828095633704</v>
      </c>
      <c r="J105" s="22">
        <v>0.10685980652170801</v>
      </c>
      <c r="K105" s="12">
        <f t="shared" ref="K105:K113" si="39">E105*J105</f>
        <v>48086.912934768603</v>
      </c>
      <c r="L105" s="22">
        <v>0.20202284738938017</v>
      </c>
      <c r="M105" s="12">
        <f t="shared" ref="M105:M113" si="40">E105*L105</f>
        <v>90910.281325221076</v>
      </c>
      <c r="N105" s="22">
        <v>5.9567370189715217E-2</v>
      </c>
      <c r="O105" s="12">
        <f t="shared" ref="O105:O113" si="41">E105*N105</f>
        <v>26805.316585371849</v>
      </c>
      <c r="P105" s="22">
        <v>5.5324388053926046E-2</v>
      </c>
      <c r="Q105" s="12">
        <f t="shared" ref="Q105:Q113" si="42">E105*P105</f>
        <v>24895.974624266721</v>
      </c>
      <c r="R105" s="22">
        <v>4.6246963986943099E-2</v>
      </c>
      <c r="S105" s="12">
        <f t="shared" ref="S105:S113" si="43">E105*R105</f>
        <v>20811.133794124395</v>
      </c>
      <c r="T105" s="22">
        <v>0.2553328376759344</v>
      </c>
      <c r="U105" s="12">
        <f t="shared" ref="U105:U113" si="44">E105*T105</f>
        <v>114899.77695417048</v>
      </c>
      <c r="V105" s="22">
        <v>3.762051020249018E-2</v>
      </c>
      <c r="W105" s="12">
        <f t="shared" ref="W105:W113" si="45">E105*V105</f>
        <v>16929.22959112058</v>
      </c>
      <c r="X105" s="22">
        <v>5.9242635665549347E-2</v>
      </c>
      <c r="Y105" s="12">
        <f t="shared" ref="Y105:Y113" si="46">E105*X105</f>
        <v>26659.186049497206</v>
      </c>
      <c r="Z105" s="22">
        <v>1.9149784023776158E-2</v>
      </c>
      <c r="AA105" s="12">
        <f t="shared" ref="AA105:AA113" si="47">E105*Z105</f>
        <v>8617.40281069927</v>
      </c>
      <c r="AB105" s="22">
        <v>0.10234143964954842</v>
      </c>
      <c r="AC105" s="12">
        <f t="shared" ref="AC105:AC113" si="48">E105*AB105</f>
        <v>46053.647842296792</v>
      </c>
      <c r="AD105" s="40">
        <f t="shared" si="34"/>
        <v>0.99999999999999978</v>
      </c>
      <c r="AE105" s="32">
        <f t="shared" si="34"/>
        <v>449999.99999999988</v>
      </c>
      <c r="AF105" s="32">
        <f t="shared" si="35"/>
        <v>0</v>
      </c>
    </row>
    <row r="106" spans="1:32" ht="12.75" x14ac:dyDescent="0.2">
      <c r="A106" s="14">
        <v>4000</v>
      </c>
      <c r="B106" s="14">
        <v>44100</v>
      </c>
      <c r="C106" s="15" t="str">
        <f t="shared" si="21"/>
        <v>44101</v>
      </c>
      <c r="D106" s="20" t="s">
        <v>110</v>
      </c>
      <c r="E106" s="12">
        <v>0</v>
      </c>
      <c r="F106" s="22">
        <v>4.4928690407912482E-2</v>
      </c>
      <c r="G106" s="12">
        <f t="shared" si="37"/>
        <v>0</v>
      </c>
      <c r="H106" s="22">
        <v>5.9152378594305451E-2</v>
      </c>
      <c r="I106" s="12">
        <f t="shared" si="38"/>
        <v>0</v>
      </c>
      <c r="J106" s="22">
        <v>0.16827836770963586</v>
      </c>
      <c r="K106" s="12">
        <f t="shared" si="39"/>
        <v>0</v>
      </c>
      <c r="L106" s="22">
        <v>2.8590984805035219E-2</v>
      </c>
      <c r="M106" s="12">
        <f t="shared" si="40"/>
        <v>0</v>
      </c>
      <c r="N106" s="22">
        <v>3.7576722886617717E-2</v>
      </c>
      <c r="O106" s="12">
        <f t="shared" si="41"/>
        <v>0</v>
      </c>
      <c r="P106" s="22">
        <v>0.13396918594359358</v>
      </c>
      <c r="Q106" s="12">
        <f t="shared" si="42"/>
        <v>0</v>
      </c>
      <c r="R106" s="22">
        <v>0.1225327920215795</v>
      </c>
      <c r="S106" s="12">
        <f t="shared" si="43"/>
        <v>0</v>
      </c>
      <c r="T106" s="22">
        <v>0.23526296068143265</v>
      </c>
      <c r="U106" s="12">
        <f t="shared" si="44"/>
        <v>0</v>
      </c>
      <c r="V106" s="22">
        <v>0</v>
      </c>
      <c r="W106" s="12">
        <f t="shared" si="45"/>
        <v>0</v>
      </c>
      <c r="X106" s="22">
        <v>0</v>
      </c>
      <c r="Y106" s="12">
        <f t="shared" si="46"/>
        <v>0</v>
      </c>
      <c r="Z106" s="22">
        <v>0.11481322612422</v>
      </c>
      <c r="AA106" s="12">
        <f t="shared" si="47"/>
        <v>0</v>
      </c>
      <c r="AB106" s="22">
        <v>5.4894690825667621E-2</v>
      </c>
      <c r="AC106" s="12">
        <f t="shared" si="48"/>
        <v>0</v>
      </c>
      <c r="AD106" s="40">
        <f t="shared" si="34"/>
        <v>1</v>
      </c>
      <c r="AE106" s="32">
        <f t="shared" si="34"/>
        <v>0</v>
      </c>
      <c r="AF106" s="32">
        <f t="shared" si="35"/>
        <v>0</v>
      </c>
    </row>
    <row r="107" spans="1:32" ht="12.75" x14ac:dyDescent="0.2">
      <c r="A107" s="14">
        <v>4000</v>
      </c>
      <c r="B107" s="14">
        <v>44100</v>
      </c>
      <c r="C107" s="15" t="str">
        <f t="shared" si="21"/>
        <v>44102</v>
      </c>
      <c r="D107" s="20" t="s">
        <v>111</v>
      </c>
      <c r="E107" s="12">
        <v>160000</v>
      </c>
      <c r="F107" s="22">
        <v>1</v>
      </c>
      <c r="G107" s="12">
        <f t="shared" si="37"/>
        <v>160000</v>
      </c>
      <c r="H107" s="22">
        <v>0</v>
      </c>
      <c r="I107" s="12">
        <f t="shared" si="38"/>
        <v>0</v>
      </c>
      <c r="J107" s="22">
        <v>0</v>
      </c>
      <c r="K107" s="12">
        <f t="shared" si="39"/>
        <v>0</v>
      </c>
      <c r="L107" s="22">
        <v>0</v>
      </c>
      <c r="M107" s="12">
        <f t="shared" si="40"/>
        <v>0</v>
      </c>
      <c r="N107" s="22">
        <v>0</v>
      </c>
      <c r="O107" s="12">
        <f t="shared" si="41"/>
        <v>0</v>
      </c>
      <c r="P107" s="22">
        <v>0</v>
      </c>
      <c r="Q107" s="12">
        <f t="shared" si="42"/>
        <v>0</v>
      </c>
      <c r="R107" s="22">
        <v>0</v>
      </c>
      <c r="S107" s="12">
        <f t="shared" si="43"/>
        <v>0</v>
      </c>
      <c r="T107" s="22">
        <v>0</v>
      </c>
      <c r="U107" s="12">
        <f t="shared" si="44"/>
        <v>0</v>
      </c>
      <c r="V107" s="22">
        <v>0</v>
      </c>
      <c r="W107" s="12">
        <f t="shared" si="45"/>
        <v>0</v>
      </c>
      <c r="X107" s="22">
        <v>0</v>
      </c>
      <c r="Y107" s="12">
        <f t="shared" si="46"/>
        <v>0</v>
      </c>
      <c r="Z107" s="22">
        <v>0</v>
      </c>
      <c r="AA107" s="12">
        <f t="shared" si="47"/>
        <v>0</v>
      </c>
      <c r="AB107" s="22">
        <v>0</v>
      </c>
      <c r="AC107" s="12">
        <f t="shared" si="48"/>
        <v>0</v>
      </c>
      <c r="AD107" s="40">
        <f t="shared" si="34"/>
        <v>1</v>
      </c>
      <c r="AE107" s="32">
        <f t="shared" si="34"/>
        <v>160000</v>
      </c>
      <c r="AF107" s="32">
        <f t="shared" si="35"/>
        <v>0</v>
      </c>
    </row>
    <row r="108" spans="1:32" ht="12.75" x14ac:dyDescent="0.2">
      <c r="A108" s="14">
        <v>4000</v>
      </c>
      <c r="B108" s="14">
        <v>44100</v>
      </c>
      <c r="C108" s="15" t="str">
        <f t="shared" si="21"/>
        <v>44103</v>
      </c>
      <c r="D108" s="20" t="s">
        <v>112</v>
      </c>
      <c r="E108" s="12">
        <v>380000</v>
      </c>
      <c r="F108" s="22">
        <v>1.5407489155346689E-2</v>
      </c>
      <c r="G108" s="12">
        <f t="shared" si="37"/>
        <v>5854.8458790317418</v>
      </c>
      <c r="H108" s="22">
        <v>7.7196510575084559E-2</v>
      </c>
      <c r="I108" s="12">
        <f t="shared" si="38"/>
        <v>29334.674018532132</v>
      </c>
      <c r="J108" s="22">
        <v>8.1547513777135081E-2</v>
      </c>
      <c r="K108" s="12">
        <f t="shared" si="39"/>
        <v>30988.055235311331</v>
      </c>
      <c r="L108" s="22">
        <v>0.12194585370157408</v>
      </c>
      <c r="M108" s="12">
        <f t="shared" si="40"/>
        <v>46339.424406598155</v>
      </c>
      <c r="N108" s="22">
        <v>0.16789338347333574</v>
      </c>
      <c r="O108" s="12">
        <f t="shared" si="41"/>
        <v>63799.485719867582</v>
      </c>
      <c r="P108" s="22">
        <v>1.0609662116718946E-2</v>
      </c>
      <c r="Q108" s="12">
        <f t="shared" si="42"/>
        <v>4031.6716043531997</v>
      </c>
      <c r="R108" s="22">
        <v>4.4250304366685304E-2</v>
      </c>
      <c r="S108" s="12">
        <f t="shared" si="43"/>
        <v>16815.115659340416</v>
      </c>
      <c r="T108" s="22">
        <v>6.0617390983117421E-2</v>
      </c>
      <c r="U108" s="12">
        <f t="shared" si="44"/>
        <v>23034.608573584621</v>
      </c>
      <c r="V108" s="22">
        <v>3.3485680281678518E-2</v>
      </c>
      <c r="W108" s="12">
        <f t="shared" si="45"/>
        <v>12724.558507037837</v>
      </c>
      <c r="X108" s="22">
        <v>0.10907245509744984</v>
      </c>
      <c r="Y108" s="12">
        <f t="shared" si="46"/>
        <v>41447.532937030941</v>
      </c>
      <c r="Z108" s="22">
        <v>0.12601390586937886</v>
      </c>
      <c r="AA108" s="12">
        <f t="shared" si="47"/>
        <v>47885.284230363963</v>
      </c>
      <c r="AB108" s="22">
        <v>0.15195985060249498</v>
      </c>
      <c r="AC108" s="12">
        <f t="shared" si="48"/>
        <v>57744.743228948093</v>
      </c>
      <c r="AD108" s="40">
        <f t="shared" si="34"/>
        <v>1</v>
      </c>
      <c r="AE108" s="32">
        <f t="shared" si="34"/>
        <v>380000.00000000006</v>
      </c>
      <c r="AF108" s="32">
        <f t="shared" si="35"/>
        <v>0</v>
      </c>
    </row>
    <row r="109" spans="1:32" ht="12.75" x14ac:dyDescent="0.2">
      <c r="A109" s="14">
        <v>4000</v>
      </c>
      <c r="B109" s="14">
        <v>44100</v>
      </c>
      <c r="C109" s="15" t="str">
        <f t="shared" si="21"/>
        <v>44105</v>
      </c>
      <c r="D109" s="20" t="s">
        <v>113</v>
      </c>
      <c r="E109" s="12">
        <v>0</v>
      </c>
      <c r="F109" s="22">
        <v>0</v>
      </c>
      <c r="G109" s="12">
        <f t="shared" si="37"/>
        <v>0</v>
      </c>
      <c r="H109" s="22">
        <v>2.5582705368435599E-2</v>
      </c>
      <c r="I109" s="12">
        <f t="shared" si="38"/>
        <v>0</v>
      </c>
      <c r="J109" s="22">
        <v>3.9856728347168052E-2</v>
      </c>
      <c r="K109" s="12">
        <f t="shared" si="39"/>
        <v>0</v>
      </c>
      <c r="L109" s="22">
        <v>0</v>
      </c>
      <c r="M109" s="12">
        <f t="shared" si="40"/>
        <v>0</v>
      </c>
      <c r="N109" s="22">
        <v>0</v>
      </c>
      <c r="O109" s="12">
        <f t="shared" si="41"/>
        <v>0</v>
      </c>
      <c r="P109" s="22">
        <v>0</v>
      </c>
      <c r="Q109" s="12">
        <f t="shared" si="42"/>
        <v>0</v>
      </c>
      <c r="R109" s="22">
        <v>0.88216225408398619</v>
      </c>
      <c r="S109" s="12">
        <f t="shared" si="43"/>
        <v>0</v>
      </c>
      <c r="T109" s="22">
        <v>5.239831220041026E-2</v>
      </c>
      <c r="U109" s="12">
        <f t="shared" si="44"/>
        <v>0</v>
      </c>
      <c r="V109" s="22">
        <v>0</v>
      </c>
      <c r="W109" s="12">
        <f t="shared" si="45"/>
        <v>0</v>
      </c>
      <c r="X109" s="22">
        <v>0</v>
      </c>
      <c r="Y109" s="12">
        <f t="shared" si="46"/>
        <v>0</v>
      </c>
      <c r="Z109" s="22">
        <v>0</v>
      </c>
      <c r="AA109" s="12">
        <f t="shared" si="47"/>
        <v>0</v>
      </c>
      <c r="AB109" s="22">
        <v>0</v>
      </c>
      <c r="AC109" s="12">
        <f t="shared" si="48"/>
        <v>0</v>
      </c>
      <c r="AD109" s="40">
        <f t="shared" si="34"/>
        <v>1</v>
      </c>
      <c r="AE109" s="32">
        <f t="shared" si="34"/>
        <v>0</v>
      </c>
      <c r="AF109" s="32">
        <f t="shared" si="35"/>
        <v>0</v>
      </c>
    </row>
    <row r="110" spans="1:32" ht="12.75" x14ac:dyDescent="0.2">
      <c r="A110" s="14">
        <v>4000</v>
      </c>
      <c r="B110" s="14">
        <v>44100</v>
      </c>
      <c r="C110" s="15" t="str">
        <f t="shared" si="21"/>
        <v>44106</v>
      </c>
      <c r="D110" s="20" t="s">
        <v>114</v>
      </c>
      <c r="E110" s="12">
        <v>400000</v>
      </c>
      <c r="F110" s="22">
        <v>0.13635619620283815</v>
      </c>
      <c r="G110" s="12">
        <f t="shared" si="37"/>
        <v>54542.478481135258</v>
      </c>
      <c r="H110" s="22">
        <v>8.3613473646075256E-2</v>
      </c>
      <c r="I110" s="12">
        <f t="shared" si="38"/>
        <v>33445.389458430102</v>
      </c>
      <c r="J110" s="22">
        <v>7.6753306737339183E-2</v>
      </c>
      <c r="K110" s="12">
        <f t="shared" si="39"/>
        <v>30701.322694935672</v>
      </c>
      <c r="L110" s="22">
        <v>7.6753306737339183E-2</v>
      </c>
      <c r="M110" s="12">
        <f t="shared" si="40"/>
        <v>30701.322694935672</v>
      </c>
      <c r="N110" s="22">
        <v>0</v>
      </c>
      <c r="O110" s="12">
        <f t="shared" si="41"/>
        <v>0</v>
      </c>
      <c r="P110" s="22">
        <v>5.4156495913813503E-2</v>
      </c>
      <c r="Q110" s="12">
        <f t="shared" si="42"/>
        <v>21662.598365525402</v>
      </c>
      <c r="R110" s="22">
        <v>0</v>
      </c>
      <c r="S110" s="12">
        <f t="shared" si="43"/>
        <v>0</v>
      </c>
      <c r="T110" s="22">
        <v>0</v>
      </c>
      <c r="U110" s="12">
        <f t="shared" si="44"/>
        <v>0</v>
      </c>
      <c r="V110" s="22">
        <v>0.12551726713211678</v>
      </c>
      <c r="W110" s="12">
        <f t="shared" si="45"/>
        <v>50206.906852846711</v>
      </c>
      <c r="X110" s="22">
        <v>0.18261800216410554</v>
      </c>
      <c r="Y110" s="12">
        <f t="shared" si="46"/>
        <v>73047.200865642211</v>
      </c>
      <c r="Z110" s="22">
        <v>0.16152019503429837</v>
      </c>
      <c r="AA110" s="12">
        <f t="shared" si="47"/>
        <v>64608.078013719351</v>
      </c>
      <c r="AB110" s="22">
        <v>0.10271175643207409</v>
      </c>
      <c r="AC110" s="12">
        <f t="shared" si="48"/>
        <v>41084.702572829636</v>
      </c>
      <c r="AD110" s="40">
        <f t="shared" si="34"/>
        <v>1</v>
      </c>
      <c r="AE110" s="32">
        <f t="shared" si="34"/>
        <v>400000</v>
      </c>
      <c r="AF110" s="32">
        <f t="shared" si="35"/>
        <v>0</v>
      </c>
    </row>
    <row r="111" spans="1:32" ht="12.75" x14ac:dyDescent="0.2">
      <c r="A111" s="14">
        <v>4000</v>
      </c>
      <c r="B111" s="14">
        <v>44200</v>
      </c>
      <c r="C111" s="15" t="str">
        <f t="shared" si="21"/>
        <v>44201</v>
      </c>
      <c r="D111" s="20" t="s">
        <v>115</v>
      </c>
      <c r="E111" s="12">
        <v>470000</v>
      </c>
      <c r="F111" s="22">
        <v>0.15443798085944832</v>
      </c>
      <c r="G111" s="12">
        <f t="shared" si="37"/>
        <v>72585.851003940712</v>
      </c>
      <c r="H111" s="22">
        <v>0</v>
      </c>
      <c r="I111" s="12">
        <f t="shared" si="38"/>
        <v>0</v>
      </c>
      <c r="J111" s="22">
        <v>7.506098705197975E-2</v>
      </c>
      <c r="K111" s="12">
        <f t="shared" si="39"/>
        <v>35278.663914430479</v>
      </c>
      <c r="L111" s="22">
        <v>0.18765246762994939</v>
      </c>
      <c r="M111" s="12">
        <f t="shared" si="40"/>
        <v>88196.659786076212</v>
      </c>
      <c r="N111" s="22">
        <v>0.15087258397447928</v>
      </c>
      <c r="O111" s="12">
        <f t="shared" si="41"/>
        <v>70910.114468005268</v>
      </c>
      <c r="P111" s="22">
        <v>0</v>
      </c>
      <c r="Q111" s="12">
        <f t="shared" si="42"/>
        <v>0</v>
      </c>
      <c r="R111" s="22">
        <v>7.543629198723964E-2</v>
      </c>
      <c r="S111" s="12">
        <f t="shared" si="43"/>
        <v>35455.057234002634</v>
      </c>
      <c r="T111" s="22">
        <v>0.22518296115593925</v>
      </c>
      <c r="U111" s="12">
        <f t="shared" si="44"/>
        <v>105835.99174329145</v>
      </c>
      <c r="V111" s="22">
        <v>0.13135672734096457</v>
      </c>
      <c r="W111" s="12">
        <f t="shared" si="45"/>
        <v>61737.661850253346</v>
      </c>
      <c r="X111" s="22">
        <v>0</v>
      </c>
      <c r="Y111" s="12">
        <f t="shared" si="46"/>
        <v>0</v>
      </c>
      <c r="Z111" s="22">
        <v>0</v>
      </c>
      <c r="AA111" s="12">
        <f t="shared" si="47"/>
        <v>0</v>
      </c>
      <c r="AB111" s="22">
        <v>0</v>
      </c>
      <c r="AC111" s="12">
        <f t="shared" si="48"/>
        <v>0</v>
      </c>
      <c r="AD111" s="40">
        <f t="shared" si="34"/>
        <v>1.0000000000000002</v>
      </c>
      <c r="AE111" s="32">
        <f t="shared" si="34"/>
        <v>470000.00000000012</v>
      </c>
      <c r="AF111" s="32">
        <f t="shared" si="35"/>
        <v>0</v>
      </c>
    </row>
    <row r="112" spans="1:32" ht="12.75" x14ac:dyDescent="0.2">
      <c r="A112" s="14">
        <v>4000</v>
      </c>
      <c r="B112" s="14">
        <v>44300</v>
      </c>
      <c r="C112" s="15" t="str">
        <f t="shared" si="21"/>
        <v>44301</v>
      </c>
      <c r="D112" s="20" t="s">
        <v>116</v>
      </c>
      <c r="E112" s="12">
        <v>100000</v>
      </c>
      <c r="F112" s="22">
        <v>5.7907512212734956E-2</v>
      </c>
      <c r="G112" s="12">
        <f t="shared" si="37"/>
        <v>5790.7512212734955</v>
      </c>
      <c r="H112" s="22">
        <v>5.6843273093073209E-2</v>
      </c>
      <c r="I112" s="12">
        <f t="shared" si="38"/>
        <v>5684.3273093073212</v>
      </c>
      <c r="J112" s="22">
        <v>7.5395056506801714E-2</v>
      </c>
      <c r="K112" s="12">
        <f t="shared" si="39"/>
        <v>7539.5056506801711</v>
      </c>
      <c r="L112" s="22">
        <v>6.1798537985689808E-2</v>
      </c>
      <c r="M112" s="12">
        <f t="shared" si="40"/>
        <v>6179.8537985689809</v>
      </c>
      <c r="N112" s="22">
        <v>6.0822426436814681E-2</v>
      </c>
      <c r="O112" s="12">
        <f t="shared" si="41"/>
        <v>6082.2426436814676</v>
      </c>
      <c r="P112" s="22">
        <v>8.0724792726921374E-2</v>
      </c>
      <c r="Q112" s="12">
        <f t="shared" si="42"/>
        <v>8072.4792726921378</v>
      </c>
      <c r="R112" s="22">
        <v>6.4905264870391569E-2</v>
      </c>
      <c r="S112" s="12">
        <f t="shared" si="43"/>
        <v>6490.5264870391566</v>
      </c>
      <c r="T112" s="22">
        <v>0.11923528336000314</v>
      </c>
      <c r="U112" s="12">
        <f t="shared" si="44"/>
        <v>11923.528336000314</v>
      </c>
      <c r="V112" s="22">
        <v>7.7109070015941916E-2</v>
      </c>
      <c r="W112" s="12">
        <f t="shared" si="45"/>
        <v>7710.9070015941916</v>
      </c>
      <c r="X112" s="22">
        <v>7.7539773573868487E-2</v>
      </c>
      <c r="Y112" s="12">
        <f t="shared" si="46"/>
        <v>7753.9773573868488</v>
      </c>
      <c r="Z112" s="22">
        <v>8.5065528823433018E-2</v>
      </c>
      <c r="AA112" s="12">
        <f t="shared" si="47"/>
        <v>8506.5528823433015</v>
      </c>
      <c r="AB112" s="22">
        <v>0.18265348039432619</v>
      </c>
      <c r="AC112" s="12">
        <f t="shared" si="48"/>
        <v>18265.348039432618</v>
      </c>
      <c r="AD112" s="40">
        <f t="shared" si="34"/>
        <v>1</v>
      </c>
      <c r="AE112" s="32">
        <f t="shared" si="34"/>
        <v>100000.00000000001</v>
      </c>
      <c r="AF112" s="32">
        <f t="shared" si="35"/>
        <v>0</v>
      </c>
    </row>
    <row r="113" spans="1:32" ht="12.75" x14ac:dyDescent="0.2">
      <c r="A113" s="14">
        <v>4000</v>
      </c>
      <c r="B113" s="14">
        <v>45200</v>
      </c>
      <c r="C113" s="15" t="str">
        <f t="shared" si="21"/>
        <v>45201</v>
      </c>
      <c r="D113" s="20" t="s">
        <v>117</v>
      </c>
      <c r="E113" s="12">
        <v>8000000</v>
      </c>
      <c r="F113" s="22">
        <v>8.3333333329999995E-2</v>
      </c>
      <c r="G113" s="12">
        <f t="shared" si="37"/>
        <v>666666.66663999995</v>
      </c>
      <c r="H113" s="22">
        <v>8.3333333329999995E-2</v>
      </c>
      <c r="I113" s="12">
        <f t="shared" si="38"/>
        <v>666666.66663999995</v>
      </c>
      <c r="J113" s="22">
        <v>8.3333333329999995E-2</v>
      </c>
      <c r="K113" s="12">
        <f t="shared" si="39"/>
        <v>666666.66663999995</v>
      </c>
      <c r="L113" s="22">
        <v>8.3333333329999995E-2</v>
      </c>
      <c r="M113" s="12">
        <f t="shared" si="40"/>
        <v>666666.66663999995</v>
      </c>
      <c r="N113" s="22">
        <v>8.3333333329999995E-2</v>
      </c>
      <c r="O113" s="12">
        <f t="shared" si="41"/>
        <v>666666.66663999995</v>
      </c>
      <c r="P113" s="22">
        <v>8.3333333329999995E-2</v>
      </c>
      <c r="Q113" s="12">
        <f t="shared" si="42"/>
        <v>666666.66663999995</v>
      </c>
      <c r="R113" s="22">
        <v>8.3333333329999995E-2</v>
      </c>
      <c r="S113" s="12">
        <f t="shared" si="43"/>
        <v>666666.66663999995</v>
      </c>
      <c r="T113" s="22">
        <v>8.3333333329999995E-2</v>
      </c>
      <c r="U113" s="12">
        <f t="shared" si="44"/>
        <v>666666.66663999995</v>
      </c>
      <c r="V113" s="22">
        <v>8.3333333329999995E-2</v>
      </c>
      <c r="W113" s="12">
        <f t="shared" si="45"/>
        <v>666666.66663999995</v>
      </c>
      <c r="X113" s="22">
        <v>8.3333333329999995E-2</v>
      </c>
      <c r="Y113" s="12">
        <f t="shared" si="46"/>
        <v>666666.66663999995</v>
      </c>
      <c r="Z113" s="22">
        <v>8.3333333329999995E-2</v>
      </c>
      <c r="AA113" s="12">
        <f t="shared" si="47"/>
        <v>666666.66663999995</v>
      </c>
      <c r="AB113" s="22">
        <v>8.3333333329999995E-2</v>
      </c>
      <c r="AC113" s="12">
        <f t="shared" si="48"/>
        <v>666666.66663999995</v>
      </c>
      <c r="AD113" s="40">
        <f t="shared" si="34"/>
        <v>0.99999999996000011</v>
      </c>
      <c r="AE113" s="32">
        <f t="shared" si="34"/>
        <v>7999999.9996800013</v>
      </c>
      <c r="AF113" s="32">
        <f t="shared" si="35"/>
        <v>3.1999871134757996E-4</v>
      </c>
    </row>
    <row r="114" spans="1:32" ht="15" customHeight="1" x14ac:dyDescent="0.2">
      <c r="A114" s="42" t="s">
        <v>151</v>
      </c>
      <c r="B114" s="42"/>
      <c r="C114" s="42"/>
      <c r="D114" s="42"/>
      <c r="E114" s="10">
        <f>SUM(G114:AC114)</f>
        <v>4982378.7149999999</v>
      </c>
      <c r="F114" s="27"/>
      <c r="G114" s="10">
        <f>SUM(G115:G128)</f>
        <v>432179.47715364286</v>
      </c>
      <c r="H114" s="10"/>
      <c r="I114" s="10">
        <f t="shared" ref="I114:AC114" si="49">SUM(I115:I128)</f>
        <v>0</v>
      </c>
      <c r="J114" s="10"/>
      <c r="K114" s="10">
        <f t="shared" si="49"/>
        <v>0</v>
      </c>
      <c r="L114" s="10"/>
      <c r="M114" s="10">
        <f t="shared" si="49"/>
        <v>2998.8200458698166</v>
      </c>
      <c r="N114" s="10"/>
      <c r="O114" s="10">
        <f t="shared" si="49"/>
        <v>0</v>
      </c>
      <c r="P114" s="27"/>
      <c r="Q114" s="10">
        <f t="shared" si="49"/>
        <v>157837.22264986331</v>
      </c>
      <c r="R114" s="27"/>
      <c r="S114" s="10">
        <f t="shared" si="49"/>
        <v>2556679.1556544495</v>
      </c>
      <c r="T114" s="27"/>
      <c r="U114" s="10">
        <f t="shared" si="49"/>
        <v>0</v>
      </c>
      <c r="V114" s="27"/>
      <c r="W114" s="10">
        <f t="shared" si="49"/>
        <v>1269485.4858480506</v>
      </c>
      <c r="X114" s="27"/>
      <c r="Y114" s="10">
        <f t="shared" si="49"/>
        <v>45012.288888505951</v>
      </c>
      <c r="Z114" s="10"/>
      <c r="AA114" s="10">
        <f t="shared" si="49"/>
        <v>359716.74506770074</v>
      </c>
      <c r="AB114" s="10"/>
      <c r="AC114" s="10">
        <f t="shared" si="49"/>
        <v>158469.51969191703</v>
      </c>
      <c r="AD114" s="37"/>
    </row>
    <row r="115" spans="1:32" ht="12.75" x14ac:dyDescent="0.2">
      <c r="A115" s="14">
        <v>5000</v>
      </c>
      <c r="B115" s="14">
        <v>51100</v>
      </c>
      <c r="C115" s="15" t="str">
        <f t="shared" si="21"/>
        <v>51101</v>
      </c>
      <c r="D115" s="19" t="s">
        <v>118</v>
      </c>
      <c r="E115" s="12">
        <v>239000</v>
      </c>
      <c r="F115" s="22">
        <v>6.9294993718789458E-2</v>
      </c>
      <c r="G115" s="12">
        <f>E115*F115</f>
        <v>16561.50349879068</v>
      </c>
      <c r="H115" s="22">
        <v>0</v>
      </c>
      <c r="I115" s="12">
        <f>E115*H115</f>
        <v>0</v>
      </c>
      <c r="J115" s="22">
        <v>0</v>
      </c>
      <c r="K115" s="12">
        <f>E115*J115</f>
        <v>0</v>
      </c>
      <c r="L115" s="22">
        <v>1.254736420866032E-2</v>
      </c>
      <c r="M115" s="12">
        <f>E115*L115</f>
        <v>2998.8200458698166</v>
      </c>
      <c r="N115" s="22">
        <v>0</v>
      </c>
      <c r="O115" s="12">
        <f>E115*N115</f>
        <v>0</v>
      </c>
      <c r="P115" s="22">
        <v>0</v>
      </c>
      <c r="Q115" s="12">
        <f>E115*P115</f>
        <v>0</v>
      </c>
      <c r="R115" s="22">
        <v>0.2338159495736489</v>
      </c>
      <c r="S115" s="12">
        <f>E115*R115</f>
        <v>55882.011948102088</v>
      </c>
      <c r="T115" s="22">
        <v>0</v>
      </c>
      <c r="U115" s="12">
        <f>E115*T115</f>
        <v>0</v>
      </c>
      <c r="V115" s="22">
        <v>0.37146889985212506</v>
      </c>
      <c r="W115" s="12">
        <f>E115*V115</f>
        <v>88781.067064657895</v>
      </c>
      <c r="X115" s="22">
        <v>0.18833593677199142</v>
      </c>
      <c r="Y115" s="12">
        <f>E115*X115</f>
        <v>45012.288888505951</v>
      </c>
      <c r="Z115" s="22">
        <v>5.5626731640822158E-2</v>
      </c>
      <c r="AA115" s="12">
        <f>E115*Z115</f>
        <v>13294.788862156496</v>
      </c>
      <c r="AB115" s="22">
        <v>6.8910124233962491E-2</v>
      </c>
      <c r="AC115" s="12">
        <f>E115*AB115</f>
        <v>16469.519691917034</v>
      </c>
      <c r="AD115" s="40">
        <f t="shared" si="34"/>
        <v>0.99999999999999989</v>
      </c>
      <c r="AE115" s="32">
        <f t="shared" si="34"/>
        <v>238999.99999999997</v>
      </c>
      <c r="AF115" s="32">
        <f t="shared" si="35"/>
        <v>0</v>
      </c>
    </row>
    <row r="116" spans="1:32" ht="12.75" x14ac:dyDescent="0.2">
      <c r="A116" s="14">
        <v>5000</v>
      </c>
      <c r="B116" s="14">
        <v>51200</v>
      </c>
      <c r="C116" s="15" t="str">
        <f t="shared" si="21"/>
        <v>51201</v>
      </c>
      <c r="D116" s="19" t="s">
        <v>119</v>
      </c>
      <c r="E116" s="12">
        <v>0</v>
      </c>
      <c r="F116" s="22">
        <v>0</v>
      </c>
      <c r="G116" s="12">
        <f t="shared" ref="G116:G128" si="50">E116*F116</f>
        <v>0</v>
      </c>
      <c r="H116" s="22">
        <v>0</v>
      </c>
      <c r="I116" s="12">
        <f t="shared" ref="I116:I128" si="51">E116*H116</f>
        <v>0</v>
      </c>
      <c r="J116" s="22">
        <v>0</v>
      </c>
      <c r="K116" s="12">
        <f t="shared" ref="K116:K128" si="52">E116*J116</f>
        <v>0</v>
      </c>
      <c r="L116" s="22">
        <v>0</v>
      </c>
      <c r="M116" s="12">
        <f t="shared" ref="M116:M128" si="53">E116*L116</f>
        <v>0</v>
      </c>
      <c r="N116" s="22">
        <v>0</v>
      </c>
      <c r="O116" s="12">
        <f t="shared" ref="O116:O128" si="54">E116*N116</f>
        <v>0</v>
      </c>
      <c r="P116" s="22">
        <v>0</v>
      </c>
      <c r="Q116" s="12">
        <f t="shared" ref="Q116:Q128" si="55">E116*P116</f>
        <v>0</v>
      </c>
      <c r="R116" s="22">
        <v>0</v>
      </c>
      <c r="S116" s="12">
        <f t="shared" ref="S116:S128" si="56">E116*R116</f>
        <v>0</v>
      </c>
      <c r="T116" s="22">
        <v>0</v>
      </c>
      <c r="U116" s="12">
        <f t="shared" ref="U116:U128" si="57">E116*T116</f>
        <v>0</v>
      </c>
      <c r="V116" s="22">
        <v>0</v>
      </c>
      <c r="W116" s="12">
        <f t="shared" ref="W116:W128" si="58">E116*V116</f>
        <v>0</v>
      </c>
      <c r="X116" s="22">
        <v>0</v>
      </c>
      <c r="Y116" s="12">
        <f t="shared" ref="Y116:Y128" si="59">E116*X116</f>
        <v>0</v>
      </c>
      <c r="Z116" s="22">
        <v>0</v>
      </c>
      <c r="AA116" s="12">
        <f t="shared" ref="AA116:AA128" si="60">E116*Z116</f>
        <v>0</v>
      </c>
      <c r="AB116" s="22">
        <v>0</v>
      </c>
      <c r="AC116" s="12">
        <f t="shared" ref="AC116:AC128" si="61">E116*AB116</f>
        <v>0</v>
      </c>
      <c r="AD116" s="40">
        <f t="shared" si="34"/>
        <v>0</v>
      </c>
      <c r="AE116" s="32">
        <f t="shared" si="34"/>
        <v>0</v>
      </c>
      <c r="AF116" s="32">
        <f t="shared" si="35"/>
        <v>0</v>
      </c>
    </row>
    <row r="117" spans="1:32" ht="12.75" x14ac:dyDescent="0.2">
      <c r="A117" s="14">
        <v>5000</v>
      </c>
      <c r="B117" s="14">
        <v>51300</v>
      </c>
      <c r="C117" s="15" t="str">
        <f t="shared" ref="C117:C138" si="62">MID(D117,1,5)</f>
        <v>51301</v>
      </c>
      <c r="D117" s="19" t="s">
        <v>120</v>
      </c>
      <c r="E117" s="12">
        <v>0</v>
      </c>
      <c r="F117" s="22">
        <v>0</v>
      </c>
      <c r="G117" s="12">
        <f t="shared" si="50"/>
        <v>0</v>
      </c>
      <c r="H117" s="22">
        <v>0</v>
      </c>
      <c r="I117" s="12">
        <f t="shared" si="51"/>
        <v>0</v>
      </c>
      <c r="J117" s="22">
        <v>0</v>
      </c>
      <c r="K117" s="12">
        <f t="shared" si="52"/>
        <v>0</v>
      </c>
      <c r="L117" s="22">
        <v>0</v>
      </c>
      <c r="M117" s="12">
        <f t="shared" si="53"/>
        <v>0</v>
      </c>
      <c r="N117" s="22">
        <v>0</v>
      </c>
      <c r="O117" s="12">
        <f t="shared" si="54"/>
        <v>0</v>
      </c>
      <c r="P117" s="22">
        <v>0</v>
      </c>
      <c r="Q117" s="12">
        <f t="shared" si="55"/>
        <v>0</v>
      </c>
      <c r="R117" s="22">
        <v>0</v>
      </c>
      <c r="S117" s="12">
        <f t="shared" si="56"/>
        <v>0</v>
      </c>
      <c r="T117" s="22">
        <v>0</v>
      </c>
      <c r="U117" s="12">
        <f t="shared" si="57"/>
        <v>0</v>
      </c>
      <c r="V117" s="22">
        <v>0</v>
      </c>
      <c r="W117" s="12">
        <f t="shared" si="58"/>
        <v>0</v>
      </c>
      <c r="X117" s="22">
        <v>0</v>
      </c>
      <c r="Y117" s="12">
        <f t="shared" si="59"/>
        <v>0</v>
      </c>
      <c r="Z117" s="22">
        <v>0</v>
      </c>
      <c r="AA117" s="12">
        <f t="shared" si="60"/>
        <v>0</v>
      </c>
      <c r="AB117" s="22">
        <v>0</v>
      </c>
      <c r="AC117" s="12">
        <f t="shared" si="61"/>
        <v>0</v>
      </c>
      <c r="AD117" s="40">
        <f t="shared" ref="AD117:AE132" si="63">AB117+Z117+X117+V117+T117+R117+P117+N117+L117+J117+H117+F117</f>
        <v>0</v>
      </c>
      <c r="AE117" s="32">
        <f t="shared" si="63"/>
        <v>0</v>
      </c>
      <c r="AF117" s="32">
        <f t="shared" si="35"/>
        <v>0</v>
      </c>
    </row>
    <row r="118" spans="1:32" ht="12.75" x14ac:dyDescent="0.2">
      <c r="A118" s="14">
        <v>5000</v>
      </c>
      <c r="B118" s="14">
        <v>51500</v>
      </c>
      <c r="C118" s="15" t="str">
        <f t="shared" si="62"/>
        <v>51501</v>
      </c>
      <c r="D118" s="19" t="s">
        <v>121</v>
      </c>
      <c r="E118" s="12">
        <v>142000</v>
      </c>
      <c r="F118" s="22">
        <v>0</v>
      </c>
      <c r="G118" s="12">
        <f t="shared" si="50"/>
        <v>0</v>
      </c>
      <c r="H118" s="22">
        <v>0</v>
      </c>
      <c r="I118" s="12">
        <f t="shared" si="51"/>
        <v>0</v>
      </c>
      <c r="J118" s="22">
        <v>0</v>
      </c>
      <c r="K118" s="12">
        <f t="shared" si="52"/>
        <v>0</v>
      </c>
      <c r="L118" s="22">
        <v>0</v>
      </c>
      <c r="M118" s="12">
        <f t="shared" si="53"/>
        <v>0</v>
      </c>
      <c r="N118" s="22">
        <v>0</v>
      </c>
      <c r="O118" s="12">
        <f t="shared" si="54"/>
        <v>0</v>
      </c>
      <c r="P118" s="22">
        <v>0</v>
      </c>
      <c r="Q118" s="12">
        <f t="shared" si="55"/>
        <v>0</v>
      </c>
      <c r="R118" s="22">
        <v>0</v>
      </c>
      <c r="S118" s="12">
        <f t="shared" si="56"/>
        <v>0</v>
      </c>
      <c r="T118" s="22">
        <v>0</v>
      </c>
      <c r="U118" s="12">
        <f t="shared" si="57"/>
        <v>0</v>
      </c>
      <c r="V118" s="22">
        <v>0</v>
      </c>
      <c r="W118" s="12">
        <f t="shared" si="58"/>
        <v>0</v>
      </c>
      <c r="X118" s="22">
        <v>0</v>
      </c>
      <c r="Y118" s="12">
        <f t="shared" si="59"/>
        <v>0</v>
      </c>
      <c r="Z118" s="22">
        <v>0</v>
      </c>
      <c r="AA118" s="12">
        <f t="shared" si="60"/>
        <v>0</v>
      </c>
      <c r="AB118" s="22">
        <v>1</v>
      </c>
      <c r="AC118" s="12">
        <f t="shared" si="61"/>
        <v>142000</v>
      </c>
      <c r="AD118" s="40">
        <f t="shared" si="63"/>
        <v>1</v>
      </c>
      <c r="AE118" s="32">
        <f t="shared" si="63"/>
        <v>142000</v>
      </c>
      <c r="AF118" s="32">
        <f t="shared" si="35"/>
        <v>0</v>
      </c>
    </row>
    <row r="119" spans="1:32" ht="12.75" x14ac:dyDescent="0.2">
      <c r="A119" s="14">
        <v>5000</v>
      </c>
      <c r="B119" s="14">
        <v>52100</v>
      </c>
      <c r="C119" s="15" t="str">
        <f t="shared" si="62"/>
        <v>52101</v>
      </c>
      <c r="D119" s="19" t="s">
        <v>122</v>
      </c>
      <c r="E119" s="12">
        <v>0</v>
      </c>
      <c r="F119" s="22">
        <v>0</v>
      </c>
      <c r="G119" s="12">
        <f t="shared" si="50"/>
        <v>0</v>
      </c>
      <c r="H119" s="22">
        <v>0</v>
      </c>
      <c r="I119" s="12">
        <f t="shared" si="51"/>
        <v>0</v>
      </c>
      <c r="J119" s="22">
        <v>0</v>
      </c>
      <c r="K119" s="12">
        <f t="shared" si="52"/>
        <v>0</v>
      </c>
      <c r="L119" s="22">
        <v>0</v>
      </c>
      <c r="M119" s="12">
        <f t="shared" si="53"/>
        <v>0</v>
      </c>
      <c r="N119" s="22">
        <v>0</v>
      </c>
      <c r="O119" s="12">
        <f t="shared" si="54"/>
        <v>0</v>
      </c>
      <c r="P119" s="22">
        <v>0</v>
      </c>
      <c r="Q119" s="12">
        <f t="shared" si="55"/>
        <v>0</v>
      </c>
      <c r="R119" s="22">
        <v>0</v>
      </c>
      <c r="S119" s="12">
        <f t="shared" si="56"/>
        <v>0</v>
      </c>
      <c r="T119" s="22">
        <v>0</v>
      </c>
      <c r="U119" s="12">
        <f t="shared" si="57"/>
        <v>0</v>
      </c>
      <c r="V119" s="22">
        <v>0</v>
      </c>
      <c r="W119" s="12">
        <f t="shared" si="58"/>
        <v>0</v>
      </c>
      <c r="X119" s="22">
        <v>0</v>
      </c>
      <c r="Y119" s="12">
        <f t="shared" si="59"/>
        <v>0</v>
      </c>
      <c r="Z119" s="22">
        <v>0</v>
      </c>
      <c r="AA119" s="12">
        <f t="shared" si="60"/>
        <v>0</v>
      </c>
      <c r="AB119" s="22">
        <v>0</v>
      </c>
      <c r="AC119" s="12">
        <f t="shared" si="61"/>
        <v>0</v>
      </c>
      <c r="AD119" s="40">
        <f t="shared" si="63"/>
        <v>0</v>
      </c>
      <c r="AE119" s="32">
        <f t="shared" si="63"/>
        <v>0</v>
      </c>
      <c r="AF119" s="32">
        <f t="shared" si="35"/>
        <v>0</v>
      </c>
    </row>
    <row r="120" spans="1:32" ht="12.75" x14ac:dyDescent="0.2">
      <c r="A120" s="14">
        <v>5000</v>
      </c>
      <c r="B120" s="14">
        <v>52300</v>
      </c>
      <c r="C120" s="15" t="str">
        <f t="shared" si="62"/>
        <v>52301</v>
      </c>
      <c r="D120" s="19" t="s">
        <v>123</v>
      </c>
      <c r="E120" s="12">
        <v>0</v>
      </c>
      <c r="F120" s="22">
        <v>0</v>
      </c>
      <c r="G120" s="12">
        <f t="shared" si="50"/>
        <v>0</v>
      </c>
      <c r="H120" s="22">
        <v>0</v>
      </c>
      <c r="I120" s="12">
        <f t="shared" si="51"/>
        <v>0</v>
      </c>
      <c r="J120" s="22">
        <v>0</v>
      </c>
      <c r="K120" s="12">
        <f t="shared" si="52"/>
        <v>0</v>
      </c>
      <c r="L120" s="22">
        <v>0</v>
      </c>
      <c r="M120" s="12">
        <f t="shared" si="53"/>
        <v>0</v>
      </c>
      <c r="N120" s="22">
        <v>0</v>
      </c>
      <c r="O120" s="12">
        <f t="shared" si="54"/>
        <v>0</v>
      </c>
      <c r="P120" s="22">
        <v>0</v>
      </c>
      <c r="Q120" s="12">
        <f t="shared" si="55"/>
        <v>0</v>
      </c>
      <c r="R120" s="22">
        <v>0</v>
      </c>
      <c r="S120" s="12">
        <f t="shared" si="56"/>
        <v>0</v>
      </c>
      <c r="T120" s="22">
        <v>0</v>
      </c>
      <c r="U120" s="12">
        <f t="shared" si="57"/>
        <v>0</v>
      </c>
      <c r="V120" s="22">
        <v>0</v>
      </c>
      <c r="W120" s="12">
        <f t="shared" si="58"/>
        <v>0</v>
      </c>
      <c r="X120" s="22">
        <v>0</v>
      </c>
      <c r="Y120" s="12">
        <f t="shared" si="59"/>
        <v>0</v>
      </c>
      <c r="Z120" s="22">
        <v>0</v>
      </c>
      <c r="AA120" s="12">
        <f t="shared" si="60"/>
        <v>0</v>
      </c>
      <c r="AB120" s="22">
        <v>0</v>
      </c>
      <c r="AC120" s="12">
        <f t="shared" si="61"/>
        <v>0</v>
      </c>
      <c r="AD120" s="40">
        <f t="shared" si="63"/>
        <v>0</v>
      </c>
      <c r="AE120" s="32">
        <f t="shared" si="63"/>
        <v>0</v>
      </c>
      <c r="AF120" s="32">
        <f t="shared" si="35"/>
        <v>0</v>
      </c>
    </row>
    <row r="121" spans="1:32" ht="12.75" x14ac:dyDescent="0.2">
      <c r="A121" s="14">
        <v>5000</v>
      </c>
      <c r="B121" s="14">
        <v>53100</v>
      </c>
      <c r="C121" s="15" t="str">
        <f t="shared" si="62"/>
        <v>53101</v>
      </c>
      <c r="D121" s="19" t="s">
        <v>124</v>
      </c>
      <c r="E121" s="12">
        <v>20000</v>
      </c>
      <c r="F121" s="22">
        <v>1</v>
      </c>
      <c r="G121" s="12">
        <f t="shared" si="50"/>
        <v>20000</v>
      </c>
      <c r="H121" s="22">
        <v>0</v>
      </c>
      <c r="I121" s="12">
        <f t="shared" si="51"/>
        <v>0</v>
      </c>
      <c r="J121" s="22">
        <v>0</v>
      </c>
      <c r="K121" s="12">
        <f t="shared" si="52"/>
        <v>0</v>
      </c>
      <c r="L121" s="22">
        <v>0</v>
      </c>
      <c r="M121" s="12">
        <f t="shared" si="53"/>
        <v>0</v>
      </c>
      <c r="N121" s="22">
        <v>0</v>
      </c>
      <c r="O121" s="12">
        <f t="shared" si="54"/>
        <v>0</v>
      </c>
      <c r="P121" s="22">
        <v>0</v>
      </c>
      <c r="Q121" s="12">
        <f t="shared" si="55"/>
        <v>0</v>
      </c>
      <c r="R121" s="22">
        <v>0</v>
      </c>
      <c r="S121" s="12">
        <f t="shared" si="56"/>
        <v>0</v>
      </c>
      <c r="T121" s="22">
        <v>0</v>
      </c>
      <c r="U121" s="12">
        <f t="shared" si="57"/>
        <v>0</v>
      </c>
      <c r="V121" s="22">
        <v>0</v>
      </c>
      <c r="W121" s="12">
        <f t="shared" si="58"/>
        <v>0</v>
      </c>
      <c r="X121" s="22">
        <v>0</v>
      </c>
      <c r="Y121" s="12">
        <f t="shared" si="59"/>
        <v>0</v>
      </c>
      <c r="Z121" s="22">
        <v>0</v>
      </c>
      <c r="AA121" s="12">
        <f t="shared" si="60"/>
        <v>0</v>
      </c>
      <c r="AB121" s="22">
        <v>0</v>
      </c>
      <c r="AC121" s="12">
        <f t="shared" si="61"/>
        <v>0</v>
      </c>
      <c r="AD121" s="40">
        <f t="shared" si="63"/>
        <v>1</v>
      </c>
      <c r="AE121" s="32">
        <f t="shared" si="63"/>
        <v>20000</v>
      </c>
      <c r="AF121" s="32">
        <f t="shared" si="35"/>
        <v>0</v>
      </c>
    </row>
    <row r="122" spans="1:32" ht="24" x14ac:dyDescent="0.2">
      <c r="A122" s="14">
        <v>5000</v>
      </c>
      <c r="B122" s="14">
        <v>54100</v>
      </c>
      <c r="C122" s="15" t="str">
        <f t="shared" si="62"/>
        <v>54103</v>
      </c>
      <c r="D122" s="19" t="s">
        <v>144</v>
      </c>
      <c r="E122" s="12">
        <v>4458764.7149999999</v>
      </c>
      <c r="F122" s="22">
        <v>8.6353475288901582E-2</v>
      </c>
      <c r="G122" s="12">
        <f t="shared" si="50"/>
        <v>385029.8286357788</v>
      </c>
      <c r="H122" s="22">
        <v>0</v>
      </c>
      <c r="I122" s="12">
        <f t="shared" si="51"/>
        <v>0</v>
      </c>
      <c r="J122" s="22">
        <v>0</v>
      </c>
      <c r="K122" s="12">
        <f t="shared" si="52"/>
        <v>0</v>
      </c>
      <c r="L122" s="22">
        <v>0</v>
      </c>
      <c r="M122" s="12">
        <f t="shared" si="53"/>
        <v>0</v>
      </c>
      <c r="N122" s="22">
        <v>0</v>
      </c>
      <c r="O122" s="12">
        <f t="shared" si="54"/>
        <v>0</v>
      </c>
      <c r="P122" s="22">
        <v>3.4451904648940011E-2</v>
      </c>
      <c r="Q122" s="12">
        <f t="shared" si="55"/>
        <v>153612.93681323819</v>
      </c>
      <c r="R122" s="22">
        <v>0.54586125690033627</v>
      </c>
      <c r="S122" s="12">
        <f t="shared" si="56"/>
        <v>2433866.9115527696</v>
      </c>
      <c r="T122" s="22">
        <v>0</v>
      </c>
      <c r="U122" s="12">
        <f t="shared" si="57"/>
        <v>0</v>
      </c>
      <c r="V122" s="22">
        <v>0.25771814386739539</v>
      </c>
      <c r="W122" s="12">
        <f t="shared" si="58"/>
        <v>1149104.5662912361</v>
      </c>
      <c r="X122" s="22">
        <v>0</v>
      </c>
      <c r="Y122" s="12">
        <f t="shared" si="59"/>
        <v>0</v>
      </c>
      <c r="Z122" s="22">
        <v>7.5615219294426786E-2</v>
      </c>
      <c r="AA122" s="12">
        <f t="shared" si="60"/>
        <v>337150.47170697735</v>
      </c>
      <c r="AB122" s="22">
        <v>0</v>
      </c>
      <c r="AC122" s="12">
        <f t="shared" si="61"/>
        <v>0</v>
      </c>
      <c r="AD122" s="40">
        <f t="shared" si="63"/>
        <v>1</v>
      </c>
      <c r="AE122" s="32">
        <f t="shared" si="63"/>
        <v>4458764.7149999999</v>
      </c>
      <c r="AF122" s="32">
        <f t="shared" si="35"/>
        <v>0</v>
      </c>
    </row>
    <row r="123" spans="1:32" ht="12.75" x14ac:dyDescent="0.2">
      <c r="A123" s="14">
        <v>5000</v>
      </c>
      <c r="B123" s="14">
        <v>56300</v>
      </c>
      <c r="C123" s="15" t="str">
        <f t="shared" si="62"/>
        <v>56301</v>
      </c>
      <c r="D123" s="19" t="s">
        <v>125</v>
      </c>
      <c r="E123" s="12">
        <v>0</v>
      </c>
      <c r="F123" s="22">
        <v>0</v>
      </c>
      <c r="G123" s="12">
        <f t="shared" si="50"/>
        <v>0</v>
      </c>
      <c r="H123" s="22">
        <v>0</v>
      </c>
      <c r="I123" s="12">
        <f t="shared" si="51"/>
        <v>0</v>
      </c>
      <c r="J123" s="22">
        <v>0</v>
      </c>
      <c r="K123" s="12">
        <f t="shared" si="52"/>
        <v>0</v>
      </c>
      <c r="L123" s="22">
        <v>0</v>
      </c>
      <c r="M123" s="12">
        <f t="shared" si="53"/>
        <v>0</v>
      </c>
      <c r="N123" s="22">
        <v>0</v>
      </c>
      <c r="O123" s="12">
        <f t="shared" si="54"/>
        <v>0</v>
      </c>
      <c r="P123" s="22">
        <v>0</v>
      </c>
      <c r="Q123" s="12">
        <f t="shared" si="55"/>
        <v>0</v>
      </c>
      <c r="R123" s="22">
        <v>0</v>
      </c>
      <c r="S123" s="12">
        <f t="shared" si="56"/>
        <v>0</v>
      </c>
      <c r="T123" s="22">
        <v>0</v>
      </c>
      <c r="U123" s="12">
        <f t="shared" si="57"/>
        <v>0</v>
      </c>
      <c r="V123" s="22">
        <v>0</v>
      </c>
      <c r="W123" s="12">
        <f t="shared" si="58"/>
        <v>0</v>
      </c>
      <c r="X123" s="22">
        <v>0</v>
      </c>
      <c r="Y123" s="12">
        <f t="shared" si="59"/>
        <v>0</v>
      </c>
      <c r="Z123" s="22">
        <v>0</v>
      </c>
      <c r="AA123" s="12">
        <f t="shared" si="60"/>
        <v>0</v>
      </c>
      <c r="AB123" s="22">
        <v>0</v>
      </c>
      <c r="AC123" s="12">
        <f t="shared" si="61"/>
        <v>0</v>
      </c>
      <c r="AD123" s="40">
        <f t="shared" si="63"/>
        <v>0</v>
      </c>
      <c r="AE123" s="32">
        <f t="shared" si="63"/>
        <v>0</v>
      </c>
      <c r="AF123" s="32">
        <f t="shared" si="35"/>
        <v>0</v>
      </c>
    </row>
    <row r="124" spans="1:32" ht="24" x14ac:dyDescent="0.2">
      <c r="A124" s="14">
        <v>5000</v>
      </c>
      <c r="B124" s="14">
        <v>56400</v>
      </c>
      <c r="C124" s="15" t="str">
        <f t="shared" si="62"/>
        <v>56401</v>
      </c>
      <c r="D124" s="19" t="s">
        <v>126</v>
      </c>
      <c r="E124" s="12">
        <v>0</v>
      </c>
      <c r="F124" s="22">
        <v>0</v>
      </c>
      <c r="G124" s="12">
        <f t="shared" si="50"/>
        <v>0</v>
      </c>
      <c r="H124" s="22">
        <v>0</v>
      </c>
      <c r="I124" s="12">
        <f t="shared" si="51"/>
        <v>0</v>
      </c>
      <c r="J124" s="22">
        <v>0</v>
      </c>
      <c r="K124" s="12">
        <f t="shared" si="52"/>
        <v>0</v>
      </c>
      <c r="L124" s="22">
        <v>0</v>
      </c>
      <c r="M124" s="12">
        <f t="shared" si="53"/>
        <v>0</v>
      </c>
      <c r="N124" s="22">
        <v>0</v>
      </c>
      <c r="O124" s="12">
        <f t="shared" si="54"/>
        <v>0</v>
      </c>
      <c r="P124" s="22">
        <v>0</v>
      </c>
      <c r="Q124" s="12">
        <f t="shared" si="55"/>
        <v>0</v>
      </c>
      <c r="R124" s="22">
        <v>0</v>
      </c>
      <c r="S124" s="12">
        <f t="shared" si="56"/>
        <v>0</v>
      </c>
      <c r="T124" s="22">
        <v>0</v>
      </c>
      <c r="U124" s="12">
        <f t="shared" si="57"/>
        <v>0</v>
      </c>
      <c r="V124" s="22">
        <v>0</v>
      </c>
      <c r="W124" s="12">
        <f t="shared" si="58"/>
        <v>0</v>
      </c>
      <c r="X124" s="22">
        <v>0</v>
      </c>
      <c r="Y124" s="12">
        <f t="shared" si="59"/>
        <v>0</v>
      </c>
      <c r="Z124" s="22">
        <v>0</v>
      </c>
      <c r="AA124" s="12">
        <f t="shared" si="60"/>
        <v>0</v>
      </c>
      <c r="AB124" s="22">
        <v>0</v>
      </c>
      <c r="AC124" s="12">
        <f t="shared" si="61"/>
        <v>0</v>
      </c>
      <c r="AD124" s="40">
        <f t="shared" si="63"/>
        <v>0</v>
      </c>
      <c r="AE124" s="32">
        <f t="shared" si="63"/>
        <v>0</v>
      </c>
      <c r="AF124" s="32">
        <f t="shared" si="35"/>
        <v>0</v>
      </c>
    </row>
    <row r="125" spans="1:32" ht="12.75" x14ac:dyDescent="0.2">
      <c r="A125" s="14">
        <v>5000</v>
      </c>
      <c r="B125" s="14">
        <v>56500</v>
      </c>
      <c r="C125" s="15" t="str">
        <f t="shared" si="62"/>
        <v>56501</v>
      </c>
      <c r="D125" s="19" t="s">
        <v>127</v>
      </c>
      <c r="E125" s="12">
        <v>5000</v>
      </c>
      <c r="F125" s="22">
        <v>8.6353475288901596E-2</v>
      </c>
      <c r="G125" s="12">
        <f t="shared" si="50"/>
        <v>431.76737644450799</v>
      </c>
      <c r="H125" s="22">
        <v>0</v>
      </c>
      <c r="I125" s="12">
        <f t="shared" si="51"/>
        <v>0</v>
      </c>
      <c r="J125" s="22">
        <v>0</v>
      </c>
      <c r="K125" s="12">
        <f t="shared" si="52"/>
        <v>0</v>
      </c>
      <c r="L125" s="22">
        <v>0</v>
      </c>
      <c r="M125" s="12">
        <f t="shared" si="53"/>
        <v>0</v>
      </c>
      <c r="N125" s="22">
        <v>0</v>
      </c>
      <c r="O125" s="12">
        <f t="shared" si="54"/>
        <v>0</v>
      </c>
      <c r="P125" s="22">
        <v>3.4451904648940018E-2</v>
      </c>
      <c r="Q125" s="12">
        <f t="shared" si="55"/>
        <v>172.25952324470009</v>
      </c>
      <c r="R125" s="22">
        <v>0.54586125690033627</v>
      </c>
      <c r="S125" s="12">
        <f t="shared" si="56"/>
        <v>2729.3062845016811</v>
      </c>
      <c r="T125" s="22">
        <v>0</v>
      </c>
      <c r="U125" s="12">
        <f t="shared" si="57"/>
        <v>0</v>
      </c>
      <c r="V125" s="22">
        <v>0.25771814386739544</v>
      </c>
      <c r="W125" s="12">
        <f t="shared" si="58"/>
        <v>1288.5907193369771</v>
      </c>
      <c r="X125" s="22">
        <v>0</v>
      </c>
      <c r="Y125" s="12">
        <f t="shared" si="59"/>
        <v>0</v>
      </c>
      <c r="Z125" s="22">
        <v>7.5615219294426786E-2</v>
      </c>
      <c r="AA125" s="12">
        <f t="shared" si="60"/>
        <v>378.07609647213394</v>
      </c>
      <c r="AB125" s="22">
        <v>0</v>
      </c>
      <c r="AC125" s="12">
        <f t="shared" si="61"/>
        <v>0</v>
      </c>
      <c r="AD125" s="40">
        <f t="shared" si="63"/>
        <v>1.0000000000000002</v>
      </c>
      <c r="AE125" s="32">
        <f t="shared" si="63"/>
        <v>5000</v>
      </c>
      <c r="AF125" s="32">
        <f t="shared" si="35"/>
        <v>0</v>
      </c>
    </row>
    <row r="126" spans="1:32" ht="12.75" x14ac:dyDescent="0.2">
      <c r="A126" s="14">
        <v>5000</v>
      </c>
      <c r="B126" s="14">
        <v>56600</v>
      </c>
      <c r="C126" s="15" t="str">
        <f t="shared" si="62"/>
        <v>56601</v>
      </c>
      <c r="D126" s="19" t="s">
        <v>128</v>
      </c>
      <c r="E126" s="12">
        <v>0</v>
      </c>
      <c r="F126" s="22">
        <v>8.6353475288901582E-2</v>
      </c>
      <c r="G126" s="12">
        <f t="shared" si="50"/>
        <v>0</v>
      </c>
      <c r="H126" s="22">
        <v>0</v>
      </c>
      <c r="I126" s="12">
        <f t="shared" si="51"/>
        <v>0</v>
      </c>
      <c r="J126" s="22">
        <v>0</v>
      </c>
      <c r="K126" s="12">
        <f t="shared" si="52"/>
        <v>0</v>
      </c>
      <c r="L126" s="22">
        <v>0</v>
      </c>
      <c r="M126" s="12">
        <f t="shared" si="53"/>
        <v>0</v>
      </c>
      <c r="N126" s="22">
        <v>0</v>
      </c>
      <c r="O126" s="12">
        <f t="shared" si="54"/>
        <v>0</v>
      </c>
      <c r="P126" s="22">
        <v>3.4451904648940011E-2</v>
      </c>
      <c r="Q126" s="12">
        <f t="shared" si="55"/>
        <v>0</v>
      </c>
      <c r="R126" s="22">
        <v>0.54586125690033616</v>
      </c>
      <c r="S126" s="12">
        <f t="shared" si="56"/>
        <v>0</v>
      </c>
      <c r="T126" s="22">
        <v>0</v>
      </c>
      <c r="U126" s="12">
        <f t="shared" si="57"/>
        <v>0</v>
      </c>
      <c r="V126" s="22">
        <v>0.25771814386739539</v>
      </c>
      <c r="W126" s="12">
        <f t="shared" si="58"/>
        <v>0</v>
      </c>
      <c r="X126" s="22">
        <v>0</v>
      </c>
      <c r="Y126" s="12">
        <f t="shared" si="59"/>
        <v>0</v>
      </c>
      <c r="Z126" s="22">
        <v>7.5615219294426772E-2</v>
      </c>
      <c r="AA126" s="12">
        <f t="shared" si="60"/>
        <v>0</v>
      </c>
      <c r="AB126" s="22">
        <v>0</v>
      </c>
      <c r="AC126" s="12">
        <f t="shared" si="61"/>
        <v>0</v>
      </c>
      <c r="AD126" s="40">
        <f t="shared" si="63"/>
        <v>0.99999999999999989</v>
      </c>
      <c r="AE126" s="32">
        <f t="shared" si="63"/>
        <v>0</v>
      </c>
      <c r="AF126" s="32">
        <f t="shared" si="35"/>
        <v>0</v>
      </c>
    </row>
    <row r="127" spans="1:32" ht="12.75" x14ac:dyDescent="0.2">
      <c r="A127" s="14">
        <v>5000</v>
      </c>
      <c r="B127" s="14">
        <v>56700</v>
      </c>
      <c r="C127" s="15" t="str">
        <f t="shared" si="62"/>
        <v>56701</v>
      </c>
      <c r="D127" s="19" t="s">
        <v>129</v>
      </c>
      <c r="E127" s="12">
        <v>117614</v>
      </c>
      <c r="F127" s="22">
        <v>8.6353475288901582E-2</v>
      </c>
      <c r="G127" s="12">
        <f t="shared" si="50"/>
        <v>10156.377642628871</v>
      </c>
      <c r="H127" s="22">
        <v>0</v>
      </c>
      <c r="I127" s="12">
        <f t="shared" si="51"/>
        <v>0</v>
      </c>
      <c r="J127" s="22">
        <v>0</v>
      </c>
      <c r="K127" s="12">
        <f t="shared" si="52"/>
        <v>0</v>
      </c>
      <c r="L127" s="22">
        <v>0</v>
      </c>
      <c r="M127" s="12">
        <f t="shared" si="53"/>
        <v>0</v>
      </c>
      <c r="N127" s="22">
        <v>0</v>
      </c>
      <c r="O127" s="12">
        <f t="shared" si="54"/>
        <v>0</v>
      </c>
      <c r="P127" s="22">
        <v>3.4451904648940011E-2</v>
      </c>
      <c r="Q127" s="12">
        <f t="shared" si="55"/>
        <v>4052.0263133804306</v>
      </c>
      <c r="R127" s="22">
        <v>0.54586125690033627</v>
      </c>
      <c r="S127" s="12">
        <f t="shared" si="56"/>
        <v>64200.925869076149</v>
      </c>
      <c r="T127" s="22">
        <v>0</v>
      </c>
      <c r="U127" s="12">
        <f t="shared" si="57"/>
        <v>0</v>
      </c>
      <c r="V127" s="22">
        <v>0.25771814386739539</v>
      </c>
      <c r="W127" s="12">
        <f t="shared" si="58"/>
        <v>30311.261772819842</v>
      </c>
      <c r="X127" s="22">
        <v>0</v>
      </c>
      <c r="Y127" s="12">
        <f t="shared" si="59"/>
        <v>0</v>
      </c>
      <c r="Z127" s="22">
        <v>7.5615219294426772E-2</v>
      </c>
      <c r="AA127" s="12">
        <f t="shared" si="60"/>
        <v>8893.4084020947103</v>
      </c>
      <c r="AB127" s="22">
        <v>0</v>
      </c>
      <c r="AC127" s="12">
        <f t="shared" si="61"/>
        <v>0</v>
      </c>
      <c r="AD127" s="40">
        <f t="shared" si="63"/>
        <v>1</v>
      </c>
      <c r="AE127" s="32">
        <f t="shared" si="63"/>
        <v>117613.99999999999</v>
      </c>
      <c r="AF127" s="32">
        <f t="shared" si="35"/>
        <v>0</v>
      </c>
    </row>
    <row r="128" spans="1:32" ht="12.75" x14ac:dyDescent="0.2">
      <c r="A128" s="14">
        <v>5000</v>
      </c>
      <c r="B128" s="14">
        <v>59100</v>
      </c>
      <c r="C128" s="15" t="str">
        <f t="shared" si="62"/>
        <v>59101</v>
      </c>
      <c r="D128" s="19" t="s">
        <v>130</v>
      </c>
      <c r="E128" s="12">
        <v>0</v>
      </c>
      <c r="F128" s="22">
        <v>8.3333333333333329E-2</v>
      </c>
      <c r="G128" s="12">
        <f t="shared" si="50"/>
        <v>0</v>
      </c>
      <c r="H128" s="22">
        <v>8.3333333333333329E-2</v>
      </c>
      <c r="I128" s="12">
        <f t="shared" si="51"/>
        <v>0</v>
      </c>
      <c r="J128" s="22">
        <v>8.3333333333333329E-2</v>
      </c>
      <c r="K128" s="12">
        <f t="shared" si="52"/>
        <v>0</v>
      </c>
      <c r="L128" s="22">
        <v>8.3333333333333329E-2</v>
      </c>
      <c r="M128" s="12">
        <f t="shared" si="53"/>
        <v>0</v>
      </c>
      <c r="N128" s="22">
        <v>8.3333333333333329E-2</v>
      </c>
      <c r="O128" s="12">
        <f t="shared" si="54"/>
        <v>0</v>
      </c>
      <c r="P128" s="22">
        <v>8.3333333333333329E-2</v>
      </c>
      <c r="Q128" s="12">
        <f t="shared" si="55"/>
        <v>0</v>
      </c>
      <c r="R128" s="22">
        <v>8.3333333333333329E-2</v>
      </c>
      <c r="S128" s="12">
        <f t="shared" si="56"/>
        <v>0</v>
      </c>
      <c r="T128" s="22">
        <v>8.3333333333333329E-2</v>
      </c>
      <c r="U128" s="12">
        <f t="shared" si="57"/>
        <v>0</v>
      </c>
      <c r="V128" s="22">
        <v>8.3333333333333329E-2</v>
      </c>
      <c r="W128" s="12">
        <f t="shared" si="58"/>
        <v>0</v>
      </c>
      <c r="X128" s="22">
        <v>8.3333333333333329E-2</v>
      </c>
      <c r="Y128" s="12">
        <f t="shared" si="59"/>
        <v>0</v>
      </c>
      <c r="Z128" s="22">
        <v>8.3333333333333329E-2</v>
      </c>
      <c r="AA128" s="12">
        <f t="shared" si="60"/>
        <v>0</v>
      </c>
      <c r="AB128" s="22">
        <v>8.3333333333333329E-2</v>
      </c>
      <c r="AC128" s="12">
        <f t="shared" si="61"/>
        <v>0</v>
      </c>
      <c r="AD128" s="40">
        <f t="shared" si="63"/>
        <v>1</v>
      </c>
      <c r="AE128" s="32">
        <f t="shared" si="63"/>
        <v>0</v>
      </c>
      <c r="AF128" s="32">
        <f t="shared" si="35"/>
        <v>0</v>
      </c>
    </row>
    <row r="129" spans="1:32" ht="15" customHeight="1" x14ac:dyDescent="0.2">
      <c r="A129" s="42" t="s">
        <v>152</v>
      </c>
      <c r="B129" s="42"/>
      <c r="C129" s="42"/>
      <c r="D129" s="42"/>
      <c r="E129" s="10">
        <f>SUM(G129:AC129)</f>
        <v>48087049</v>
      </c>
      <c r="F129" s="27"/>
      <c r="G129" s="10">
        <f>SUM(G130:G138)</f>
        <v>0</v>
      </c>
      <c r="H129" s="10"/>
      <c r="I129" s="10">
        <f>SUM(I130:I138)</f>
        <v>233936.63084671565</v>
      </c>
      <c r="J129" s="10"/>
      <c r="K129" s="10">
        <f>SUM(K130:K138)</f>
        <v>900558.40135261952</v>
      </c>
      <c r="L129" s="10"/>
      <c r="M129" s="10">
        <f>SUM(M130:M138)</f>
        <v>532146.5528595628</v>
      </c>
      <c r="N129" s="10"/>
      <c r="O129" s="10">
        <f>SUM(O130:O138)</f>
        <v>882235.27411408571</v>
      </c>
      <c r="P129" s="27"/>
      <c r="Q129" s="10">
        <f>SUM(Q130:Q138)</f>
        <v>1350281.3135083944</v>
      </c>
      <c r="R129" s="27"/>
      <c r="S129" s="10">
        <f>SUM(S130:S138)</f>
        <v>601824.02751529275</v>
      </c>
      <c r="T129" s="27"/>
      <c r="U129" s="10">
        <f>SUM(U130:U138)</f>
        <v>5470317.5846311776</v>
      </c>
      <c r="V129" s="27"/>
      <c r="W129" s="10">
        <f>SUM(W130:W138)</f>
        <v>128676.24443991818</v>
      </c>
      <c r="X129" s="27"/>
      <c r="Y129" s="10">
        <f>SUM(Y130:Y138)</f>
        <v>504276.11591541616</v>
      </c>
      <c r="Z129" s="10"/>
      <c r="AA129" s="10">
        <f>SUM(AA130:AA138)</f>
        <v>29161726.188108232</v>
      </c>
      <c r="AB129" s="10"/>
      <c r="AC129" s="10">
        <f>SUM(AC130:AC138)</f>
        <v>8321070.6667085905</v>
      </c>
      <c r="AD129" s="37"/>
    </row>
    <row r="130" spans="1:32" ht="12.75" x14ac:dyDescent="0.2">
      <c r="A130" s="14">
        <v>6000</v>
      </c>
      <c r="B130" s="14">
        <v>61200</v>
      </c>
      <c r="C130" s="15" t="str">
        <f t="shared" si="62"/>
        <v>61202</v>
      </c>
      <c r="D130" s="20" t="s">
        <v>131</v>
      </c>
      <c r="E130" s="12">
        <v>1766281.311555261</v>
      </c>
      <c r="F130" s="22">
        <v>0</v>
      </c>
      <c r="G130" s="12">
        <f>E130*F130</f>
        <v>0</v>
      </c>
      <c r="H130" s="22">
        <v>0</v>
      </c>
      <c r="I130" s="12">
        <f>E130*H130</f>
        <v>0</v>
      </c>
      <c r="J130" s="22">
        <v>0</v>
      </c>
      <c r="K130" s="12">
        <f>E130*J130</f>
        <v>0</v>
      </c>
      <c r="L130" s="22">
        <v>0</v>
      </c>
      <c r="M130" s="12">
        <f>E130*L130</f>
        <v>0</v>
      </c>
      <c r="N130" s="22">
        <v>0</v>
      </c>
      <c r="O130" s="12">
        <f>E130*N130</f>
        <v>0</v>
      </c>
      <c r="P130" s="22">
        <v>0</v>
      </c>
      <c r="Q130" s="12">
        <f>E130*P130</f>
        <v>0</v>
      </c>
      <c r="R130" s="22">
        <v>0</v>
      </c>
      <c r="S130" s="12">
        <f>E130*R130</f>
        <v>0</v>
      </c>
      <c r="T130" s="22">
        <v>0</v>
      </c>
      <c r="U130" s="12">
        <f>E130*T130</f>
        <v>0</v>
      </c>
      <c r="V130" s="22">
        <v>0</v>
      </c>
      <c r="W130" s="12">
        <f>E130*V130</f>
        <v>0</v>
      </c>
      <c r="X130" s="22">
        <v>0</v>
      </c>
      <c r="Y130" s="12">
        <f>E130*X130</f>
        <v>0</v>
      </c>
      <c r="Z130" s="22">
        <v>0</v>
      </c>
      <c r="AA130" s="12">
        <f>E130*Z130</f>
        <v>0</v>
      </c>
      <c r="AB130" s="22">
        <v>1</v>
      </c>
      <c r="AC130" s="12">
        <f>E130*AB130</f>
        <v>1766281.311555261</v>
      </c>
      <c r="AD130" s="40">
        <f t="shared" si="63"/>
        <v>1</v>
      </c>
      <c r="AE130" s="32">
        <f t="shared" si="63"/>
        <v>1766281.311555261</v>
      </c>
      <c r="AF130" s="32">
        <f t="shared" si="35"/>
        <v>0</v>
      </c>
    </row>
    <row r="131" spans="1:32" ht="12.75" x14ac:dyDescent="0.2">
      <c r="A131" s="14">
        <v>6000</v>
      </c>
      <c r="B131" s="14">
        <v>61200</v>
      </c>
      <c r="C131" s="15" t="str">
        <f t="shared" si="62"/>
        <v>61204</v>
      </c>
      <c r="D131" s="20" t="s">
        <v>132</v>
      </c>
      <c r="E131" s="12">
        <v>3991478.1113592125</v>
      </c>
      <c r="F131" s="22">
        <v>0</v>
      </c>
      <c r="G131" s="12">
        <f t="shared" ref="G131:G138" si="64">E131*F131</f>
        <v>0</v>
      </c>
      <c r="H131" s="22">
        <v>0</v>
      </c>
      <c r="I131" s="12">
        <f t="shared" ref="I131:I138" si="65">E131*H131</f>
        <v>0</v>
      </c>
      <c r="J131" s="22">
        <v>0.12835408195191006</v>
      </c>
      <c r="K131" s="12">
        <f t="shared" ref="K131:K138" si="66">E131*J131</f>
        <v>512322.50861465553</v>
      </c>
      <c r="L131" s="22">
        <v>0</v>
      </c>
      <c r="M131" s="12">
        <f t="shared" ref="M131:M138" si="67">E131*L131</f>
        <v>0</v>
      </c>
      <c r="N131" s="22">
        <v>0</v>
      </c>
      <c r="O131" s="12">
        <f t="shared" ref="O131:O138" si="68">E131*N131</f>
        <v>0</v>
      </c>
      <c r="P131" s="22">
        <v>0</v>
      </c>
      <c r="Q131" s="12">
        <f t="shared" ref="Q131:Q138" si="69">E131*P131</f>
        <v>0</v>
      </c>
      <c r="R131" s="22">
        <v>0</v>
      </c>
      <c r="S131" s="12">
        <f t="shared" ref="S131:S138" si="70">E131*R131</f>
        <v>0</v>
      </c>
      <c r="T131" s="22">
        <v>0.34042582026866364</v>
      </c>
      <c r="U131" s="12">
        <f t="shared" ref="U131:U138" si="71">E131*T131</f>
        <v>1358802.2101438763</v>
      </c>
      <c r="V131" s="22">
        <v>0</v>
      </c>
      <c r="W131" s="12">
        <f t="shared" ref="W131:W138" si="72">E131*V131</f>
        <v>0</v>
      </c>
      <c r="X131" s="22">
        <v>4.5196942866477408E-2</v>
      </c>
      <c r="Y131" s="12">
        <f t="shared" ref="Y131:Y138" si="73">E131*X131</f>
        <v>180402.60815189747</v>
      </c>
      <c r="Z131" s="22">
        <v>0</v>
      </c>
      <c r="AA131" s="12">
        <f t="shared" ref="AA131:AA138" si="74">E131*Z131</f>
        <v>0</v>
      </c>
      <c r="AB131" s="22">
        <v>0.48602315491294873</v>
      </c>
      <c r="AC131" s="12">
        <f t="shared" ref="AC131:AC138" si="75">E131*AB131</f>
        <v>1939950.7844487827</v>
      </c>
      <c r="AD131" s="40">
        <f t="shared" si="63"/>
        <v>0.99999999999999978</v>
      </c>
      <c r="AE131" s="32">
        <f t="shared" si="63"/>
        <v>3991478.1113592121</v>
      </c>
      <c r="AF131" s="32">
        <f t="shared" si="35"/>
        <v>0</v>
      </c>
    </row>
    <row r="132" spans="1:32" ht="12.75" x14ac:dyDescent="0.2">
      <c r="A132" s="14">
        <v>6000</v>
      </c>
      <c r="B132" s="14">
        <v>61300</v>
      </c>
      <c r="C132" s="15" t="str">
        <f t="shared" si="62"/>
        <v>61302</v>
      </c>
      <c r="D132" s="20" t="s">
        <v>133</v>
      </c>
      <c r="E132" s="12">
        <v>0</v>
      </c>
      <c r="F132" s="22">
        <v>8.3333333333333356E-2</v>
      </c>
      <c r="G132" s="12">
        <f t="shared" si="64"/>
        <v>0</v>
      </c>
      <c r="H132" s="22">
        <v>8.3333333333333356E-2</v>
      </c>
      <c r="I132" s="12">
        <f t="shared" si="65"/>
        <v>0</v>
      </c>
      <c r="J132" s="22">
        <v>8.3333333333333356E-2</v>
      </c>
      <c r="K132" s="12">
        <f t="shared" si="66"/>
        <v>0</v>
      </c>
      <c r="L132" s="22">
        <v>8.3333333333333356E-2</v>
      </c>
      <c r="M132" s="12">
        <f t="shared" si="67"/>
        <v>0</v>
      </c>
      <c r="N132" s="22">
        <v>8.3333333333333356E-2</v>
      </c>
      <c r="O132" s="12">
        <f t="shared" si="68"/>
        <v>0</v>
      </c>
      <c r="P132" s="22">
        <v>8.3333333333333356E-2</v>
      </c>
      <c r="Q132" s="12">
        <f t="shared" si="69"/>
        <v>0</v>
      </c>
      <c r="R132" s="22">
        <v>8.3333333333333356E-2</v>
      </c>
      <c r="S132" s="12">
        <f t="shared" si="70"/>
        <v>0</v>
      </c>
      <c r="T132" s="22">
        <v>8.3333333333333356E-2</v>
      </c>
      <c r="U132" s="12">
        <f t="shared" si="71"/>
        <v>0</v>
      </c>
      <c r="V132" s="22">
        <v>8.3333333333333356E-2</v>
      </c>
      <c r="W132" s="12">
        <f t="shared" si="72"/>
        <v>0</v>
      </c>
      <c r="X132" s="22">
        <v>8.3333333333333356E-2</v>
      </c>
      <c r="Y132" s="12">
        <f t="shared" si="73"/>
        <v>0</v>
      </c>
      <c r="Z132" s="22">
        <v>8.3333333333333356E-2</v>
      </c>
      <c r="AA132" s="12">
        <f t="shared" si="74"/>
        <v>0</v>
      </c>
      <c r="AB132" s="22">
        <v>8.3333333333333356E-2</v>
      </c>
      <c r="AC132" s="12">
        <f t="shared" si="75"/>
        <v>0</v>
      </c>
      <c r="AD132" s="40">
        <f t="shared" si="63"/>
        <v>1.0000000000000002</v>
      </c>
      <c r="AE132" s="32">
        <f t="shared" si="63"/>
        <v>0</v>
      </c>
      <c r="AF132" s="32">
        <f t="shared" si="35"/>
        <v>0</v>
      </c>
    </row>
    <row r="133" spans="1:32" ht="12.75" x14ac:dyDescent="0.2">
      <c r="A133" s="14">
        <v>6000</v>
      </c>
      <c r="B133" s="14">
        <v>61300</v>
      </c>
      <c r="C133" s="15" t="str">
        <f t="shared" si="62"/>
        <v>61308</v>
      </c>
      <c r="D133" s="20" t="s">
        <v>134</v>
      </c>
      <c r="E133" s="12">
        <v>11933265.647692326</v>
      </c>
      <c r="F133" s="22">
        <v>0</v>
      </c>
      <c r="G133" s="12">
        <f t="shared" si="64"/>
        <v>0</v>
      </c>
      <c r="H133" s="22">
        <v>0</v>
      </c>
      <c r="I133" s="12">
        <f t="shared" si="65"/>
        <v>0</v>
      </c>
      <c r="J133" s="22">
        <v>0</v>
      </c>
      <c r="K133" s="12">
        <f t="shared" si="66"/>
        <v>0</v>
      </c>
      <c r="L133" s="22">
        <v>3.3810552813568547E-2</v>
      </c>
      <c r="M133" s="12">
        <f t="shared" si="67"/>
        <v>403470.30841964466</v>
      </c>
      <c r="N133" s="22">
        <v>6.3147762894215961E-2</v>
      </c>
      <c r="O133" s="12">
        <f t="shared" si="68"/>
        <v>753559.02967416751</v>
      </c>
      <c r="P133" s="22">
        <v>0.10236972050519232</v>
      </c>
      <c r="Q133" s="12">
        <f t="shared" si="69"/>
        <v>1221605.0690684763</v>
      </c>
      <c r="R133" s="22">
        <v>3.9649480456078898E-2</v>
      </c>
      <c r="S133" s="12">
        <f t="shared" si="70"/>
        <v>473147.78307537461</v>
      </c>
      <c r="T133" s="22">
        <v>0.33375936207517432</v>
      </c>
      <c r="U133" s="12">
        <f t="shared" si="71"/>
        <v>3982839.1300473828</v>
      </c>
      <c r="V133" s="22">
        <v>0</v>
      </c>
      <c r="W133" s="12">
        <f t="shared" si="72"/>
        <v>0</v>
      </c>
      <c r="X133" s="22">
        <v>1.6357405347910612E-2</v>
      </c>
      <c r="Y133" s="12">
        <f t="shared" si="73"/>
        <v>195197.26332360046</v>
      </c>
      <c r="Z133" s="22">
        <v>3.4968193128236222E-2</v>
      </c>
      <c r="AA133" s="12">
        <f t="shared" si="74"/>
        <v>417284.73781905218</v>
      </c>
      <c r="AB133" s="22">
        <v>0.37593752277962317</v>
      </c>
      <c r="AC133" s="12">
        <f t="shared" si="75"/>
        <v>4486162.3262646282</v>
      </c>
      <c r="AD133" s="40">
        <f t="shared" ref="AD133:AE141" si="76">AB133+Z133+X133+V133+T133+R133+P133+N133+L133+J133+H133+F133</f>
        <v>1</v>
      </c>
      <c r="AE133" s="32">
        <f t="shared" si="76"/>
        <v>11933265.647692326</v>
      </c>
      <c r="AF133" s="32">
        <f t="shared" si="35"/>
        <v>0</v>
      </c>
    </row>
    <row r="134" spans="1:32" ht="24" x14ac:dyDescent="0.2">
      <c r="A134" s="14">
        <v>6000</v>
      </c>
      <c r="B134" s="14">
        <v>61400</v>
      </c>
      <c r="C134" s="15" t="str">
        <f t="shared" si="62"/>
        <v>61404</v>
      </c>
      <c r="D134" s="20" t="s">
        <v>135</v>
      </c>
      <c r="E134" s="12">
        <v>1286762.4443991818</v>
      </c>
      <c r="F134" s="22">
        <v>0</v>
      </c>
      <c r="G134" s="12">
        <f t="shared" si="64"/>
        <v>0</v>
      </c>
      <c r="H134" s="22">
        <v>0</v>
      </c>
      <c r="I134" s="12">
        <f t="shared" si="65"/>
        <v>0</v>
      </c>
      <c r="J134" s="22">
        <v>0.1</v>
      </c>
      <c r="K134" s="12">
        <f t="shared" si="66"/>
        <v>128676.24443991818</v>
      </c>
      <c r="L134" s="22">
        <v>0.1</v>
      </c>
      <c r="M134" s="12">
        <f t="shared" si="67"/>
        <v>128676.24443991818</v>
      </c>
      <c r="N134" s="22">
        <v>0.1</v>
      </c>
      <c r="O134" s="12">
        <f t="shared" si="68"/>
        <v>128676.24443991818</v>
      </c>
      <c r="P134" s="22">
        <v>0.1</v>
      </c>
      <c r="Q134" s="12">
        <f t="shared" si="69"/>
        <v>128676.24443991818</v>
      </c>
      <c r="R134" s="22">
        <v>0.1</v>
      </c>
      <c r="S134" s="12">
        <f t="shared" si="70"/>
        <v>128676.24443991818</v>
      </c>
      <c r="T134" s="22">
        <v>0.1</v>
      </c>
      <c r="U134" s="12">
        <f t="shared" si="71"/>
        <v>128676.24443991818</v>
      </c>
      <c r="V134" s="22">
        <v>0.1</v>
      </c>
      <c r="W134" s="12">
        <f t="shared" si="72"/>
        <v>128676.24443991818</v>
      </c>
      <c r="X134" s="22">
        <v>0.1</v>
      </c>
      <c r="Y134" s="12">
        <f t="shared" si="73"/>
        <v>128676.24443991818</v>
      </c>
      <c r="Z134" s="22">
        <v>0.1</v>
      </c>
      <c r="AA134" s="12">
        <f t="shared" si="74"/>
        <v>128676.24443991818</v>
      </c>
      <c r="AB134" s="22">
        <v>0.1</v>
      </c>
      <c r="AC134" s="12">
        <f t="shared" si="75"/>
        <v>128676.24443991818</v>
      </c>
      <c r="AD134" s="40">
        <f t="shared" si="76"/>
        <v>0.99999999999999989</v>
      </c>
      <c r="AE134" s="32">
        <f t="shared" si="76"/>
        <v>1286762.4443991818</v>
      </c>
      <c r="AF134" s="32">
        <f t="shared" si="35"/>
        <v>0</v>
      </c>
    </row>
    <row r="135" spans="1:32" ht="12.75" x14ac:dyDescent="0.2">
      <c r="A135" s="14">
        <v>6000</v>
      </c>
      <c r="B135" s="14">
        <v>61400</v>
      </c>
      <c r="C135" s="15" t="str">
        <f t="shared" si="62"/>
        <v>61405</v>
      </c>
      <c r="D135" s="20" t="s">
        <v>136</v>
      </c>
      <c r="E135" s="12">
        <v>29109261.484994024</v>
      </c>
      <c r="F135" s="22">
        <v>0</v>
      </c>
      <c r="G135" s="12">
        <f t="shared" si="64"/>
        <v>0</v>
      </c>
      <c r="H135" s="22">
        <v>8.0365017493594336E-3</v>
      </c>
      <c r="I135" s="12">
        <f t="shared" si="65"/>
        <v>233936.63084671565</v>
      </c>
      <c r="J135" s="22">
        <v>8.9167376654969502E-3</v>
      </c>
      <c r="K135" s="12">
        <f t="shared" si="66"/>
        <v>259559.64829804591</v>
      </c>
      <c r="L135" s="22">
        <v>0</v>
      </c>
      <c r="M135" s="12">
        <f t="shared" si="67"/>
        <v>0</v>
      </c>
      <c r="N135" s="22">
        <v>0</v>
      </c>
      <c r="O135" s="12">
        <f t="shared" si="68"/>
        <v>0</v>
      </c>
      <c r="P135" s="22">
        <v>0</v>
      </c>
      <c r="Q135" s="12">
        <f t="shared" si="69"/>
        <v>0</v>
      </c>
      <c r="R135" s="22">
        <v>0</v>
      </c>
      <c r="S135" s="12">
        <f t="shared" si="70"/>
        <v>0</v>
      </c>
      <c r="T135" s="22">
        <v>0</v>
      </c>
      <c r="U135" s="12">
        <f t="shared" si="71"/>
        <v>0</v>
      </c>
      <c r="V135" s="22">
        <v>0</v>
      </c>
      <c r="W135" s="12">
        <f t="shared" si="72"/>
        <v>0</v>
      </c>
      <c r="X135" s="22">
        <v>0</v>
      </c>
      <c r="Y135" s="12">
        <f t="shared" si="73"/>
        <v>0</v>
      </c>
      <c r="Z135" s="22">
        <v>0.98304676058514351</v>
      </c>
      <c r="AA135" s="12">
        <f t="shared" si="74"/>
        <v>28615765.20584926</v>
      </c>
      <c r="AB135" s="22">
        <v>0</v>
      </c>
      <c r="AC135" s="12">
        <f t="shared" si="75"/>
        <v>0</v>
      </c>
      <c r="AD135" s="40">
        <f t="shared" si="76"/>
        <v>0.99999999999999989</v>
      </c>
      <c r="AE135" s="32">
        <f t="shared" si="76"/>
        <v>29109261.484994024</v>
      </c>
      <c r="AF135" s="32">
        <f t="shared" si="35"/>
        <v>0</v>
      </c>
    </row>
    <row r="136" spans="1:32" ht="12.75" x14ac:dyDescent="0.2">
      <c r="A136" s="14">
        <v>6000</v>
      </c>
      <c r="B136" s="14">
        <v>61600</v>
      </c>
      <c r="C136" s="15" t="str">
        <f t="shared" si="62"/>
        <v>61605</v>
      </c>
      <c r="D136" s="20" t="s">
        <v>137</v>
      </c>
      <c r="E136" s="12">
        <v>0</v>
      </c>
      <c r="F136" s="22">
        <v>8.3333333333333356E-2</v>
      </c>
      <c r="G136" s="12">
        <f t="shared" si="64"/>
        <v>0</v>
      </c>
      <c r="H136" s="22">
        <v>8.3333333333333356E-2</v>
      </c>
      <c r="I136" s="12">
        <f t="shared" si="65"/>
        <v>0</v>
      </c>
      <c r="J136" s="22">
        <v>8.3333333333333356E-2</v>
      </c>
      <c r="K136" s="12">
        <f t="shared" si="66"/>
        <v>0</v>
      </c>
      <c r="L136" s="22">
        <v>8.3333333333333356E-2</v>
      </c>
      <c r="M136" s="12">
        <f t="shared" si="67"/>
        <v>0</v>
      </c>
      <c r="N136" s="22">
        <v>8.3333333333333356E-2</v>
      </c>
      <c r="O136" s="12">
        <f t="shared" si="68"/>
        <v>0</v>
      </c>
      <c r="P136" s="22">
        <v>8.3333333333333356E-2</v>
      </c>
      <c r="Q136" s="12">
        <f t="shared" si="69"/>
        <v>0</v>
      </c>
      <c r="R136" s="22">
        <v>8.3333333333333356E-2</v>
      </c>
      <c r="S136" s="12">
        <f t="shared" si="70"/>
        <v>0</v>
      </c>
      <c r="T136" s="22">
        <v>8.3333333333333356E-2</v>
      </c>
      <c r="U136" s="12">
        <f t="shared" si="71"/>
        <v>0</v>
      </c>
      <c r="V136" s="22">
        <v>8.3333333333333356E-2</v>
      </c>
      <c r="W136" s="12">
        <f t="shared" si="72"/>
        <v>0</v>
      </c>
      <c r="X136" s="22">
        <v>8.3333333333333356E-2</v>
      </c>
      <c r="Y136" s="12">
        <f t="shared" si="73"/>
        <v>0</v>
      </c>
      <c r="Z136" s="22">
        <v>8.3333333333333356E-2</v>
      </c>
      <c r="AA136" s="12">
        <f t="shared" si="74"/>
        <v>0</v>
      </c>
      <c r="AB136" s="22">
        <v>8.3333333333333356E-2</v>
      </c>
      <c r="AC136" s="12">
        <f t="shared" si="75"/>
        <v>0</v>
      </c>
      <c r="AD136" s="40">
        <f t="shared" si="76"/>
        <v>1.0000000000000002</v>
      </c>
      <c r="AE136" s="32">
        <f t="shared" si="76"/>
        <v>0</v>
      </c>
      <c r="AF136" s="32">
        <f t="shared" si="35"/>
        <v>0</v>
      </c>
    </row>
    <row r="137" spans="1:32" ht="12.75" x14ac:dyDescent="0.2">
      <c r="A137" s="14">
        <v>6000</v>
      </c>
      <c r="B137" s="14">
        <v>61700</v>
      </c>
      <c r="C137" s="15" t="str">
        <f t="shared" si="62"/>
        <v>61712</v>
      </c>
      <c r="D137" s="20" t="s">
        <v>138</v>
      </c>
      <c r="E137" s="12">
        <v>0</v>
      </c>
      <c r="F137" s="22">
        <v>0</v>
      </c>
      <c r="G137" s="12">
        <f t="shared" si="64"/>
        <v>0</v>
      </c>
      <c r="H137" s="22">
        <v>0</v>
      </c>
      <c r="I137" s="12">
        <f t="shared" si="65"/>
        <v>0</v>
      </c>
      <c r="J137" s="22">
        <v>0</v>
      </c>
      <c r="K137" s="12">
        <f t="shared" si="66"/>
        <v>0</v>
      </c>
      <c r="L137" s="22">
        <v>0</v>
      </c>
      <c r="M137" s="12">
        <f t="shared" si="67"/>
        <v>0</v>
      </c>
      <c r="N137" s="22">
        <v>0</v>
      </c>
      <c r="O137" s="12">
        <f t="shared" si="68"/>
        <v>0</v>
      </c>
      <c r="P137" s="22">
        <v>0</v>
      </c>
      <c r="Q137" s="12">
        <f t="shared" si="69"/>
        <v>0</v>
      </c>
      <c r="R137" s="22">
        <v>0</v>
      </c>
      <c r="S137" s="12">
        <f t="shared" si="70"/>
        <v>0</v>
      </c>
      <c r="T137" s="22">
        <v>0</v>
      </c>
      <c r="U137" s="12">
        <f t="shared" si="71"/>
        <v>0</v>
      </c>
      <c r="V137" s="22">
        <v>0</v>
      </c>
      <c r="W137" s="12">
        <f t="shared" si="72"/>
        <v>0</v>
      </c>
      <c r="X137" s="22">
        <v>0</v>
      </c>
      <c r="Y137" s="12">
        <f t="shared" si="73"/>
        <v>0</v>
      </c>
      <c r="Z137" s="22">
        <v>0</v>
      </c>
      <c r="AA137" s="12">
        <f t="shared" si="74"/>
        <v>0</v>
      </c>
      <c r="AB137" s="22">
        <v>0</v>
      </c>
      <c r="AC137" s="12">
        <f t="shared" si="75"/>
        <v>0</v>
      </c>
      <c r="AD137" s="40">
        <f t="shared" si="76"/>
        <v>0</v>
      </c>
      <c r="AE137" s="32">
        <f t="shared" si="76"/>
        <v>0</v>
      </c>
      <c r="AF137" s="32">
        <f t="shared" si="35"/>
        <v>0</v>
      </c>
    </row>
    <row r="138" spans="1:32" ht="24" x14ac:dyDescent="0.2">
      <c r="A138" s="14">
        <v>6000</v>
      </c>
      <c r="B138" s="14">
        <v>62700</v>
      </c>
      <c r="C138" s="15" t="str">
        <f t="shared" si="62"/>
        <v>62713</v>
      </c>
      <c r="D138" s="20" t="s">
        <v>139</v>
      </c>
      <c r="E138" s="12">
        <v>0</v>
      </c>
      <c r="F138" s="22">
        <v>0</v>
      </c>
      <c r="G138" s="12">
        <f t="shared" si="64"/>
        <v>0</v>
      </c>
      <c r="H138" s="22">
        <v>0</v>
      </c>
      <c r="I138" s="12">
        <f t="shared" si="65"/>
        <v>0</v>
      </c>
      <c r="J138" s="22">
        <v>0.52613558109538339</v>
      </c>
      <c r="K138" s="12">
        <f t="shared" si="66"/>
        <v>0</v>
      </c>
      <c r="L138" s="22">
        <v>0</v>
      </c>
      <c r="M138" s="12">
        <f t="shared" si="67"/>
        <v>0</v>
      </c>
      <c r="N138" s="22">
        <v>0</v>
      </c>
      <c r="O138" s="12">
        <f t="shared" si="68"/>
        <v>0</v>
      </c>
      <c r="P138" s="22">
        <v>0</v>
      </c>
      <c r="Q138" s="12">
        <f t="shared" si="69"/>
        <v>0</v>
      </c>
      <c r="R138" s="22">
        <v>0</v>
      </c>
      <c r="S138" s="12">
        <f t="shared" si="70"/>
        <v>0</v>
      </c>
      <c r="T138" s="22">
        <v>0.37020657726923173</v>
      </c>
      <c r="U138" s="12">
        <f t="shared" si="71"/>
        <v>0</v>
      </c>
      <c r="V138" s="22">
        <v>0</v>
      </c>
      <c r="W138" s="12">
        <f t="shared" si="72"/>
        <v>0</v>
      </c>
      <c r="X138" s="22">
        <v>0</v>
      </c>
      <c r="Y138" s="12">
        <f t="shared" si="73"/>
        <v>0</v>
      </c>
      <c r="Z138" s="22">
        <v>0</v>
      </c>
      <c r="AA138" s="12">
        <f t="shared" si="74"/>
        <v>0</v>
      </c>
      <c r="AB138" s="22">
        <v>0.10365784163538488</v>
      </c>
      <c r="AC138" s="12">
        <f t="shared" si="75"/>
        <v>0</v>
      </c>
      <c r="AD138" s="40">
        <f t="shared" si="76"/>
        <v>1</v>
      </c>
      <c r="AE138" s="32">
        <f t="shared" si="76"/>
        <v>0</v>
      </c>
      <c r="AF138" s="32">
        <f t="shared" si="35"/>
        <v>0</v>
      </c>
    </row>
    <row r="139" spans="1:32" ht="15" customHeight="1" x14ac:dyDescent="0.2">
      <c r="A139" s="42" t="s">
        <v>153</v>
      </c>
      <c r="B139" s="42"/>
      <c r="C139" s="42"/>
      <c r="D139" s="42"/>
      <c r="E139" s="18">
        <f>SUM(F139:AC139)</f>
        <v>11250000.003999999</v>
      </c>
      <c r="F139" s="27"/>
      <c r="G139" s="10">
        <f>SUM(G140:G141)</f>
        <v>937499.66700000002</v>
      </c>
      <c r="H139" s="27"/>
      <c r="I139" s="10">
        <f>SUM(I140:I141)</f>
        <v>937499.66700000002</v>
      </c>
      <c r="J139" s="27"/>
      <c r="K139" s="10">
        <f>SUM(K140:K141)</f>
        <v>937499.66700000002</v>
      </c>
      <c r="L139" s="27"/>
      <c r="M139" s="10">
        <f>SUM(M140:M141)</f>
        <v>937499.66700000002</v>
      </c>
      <c r="N139" s="27"/>
      <c r="O139" s="10">
        <f>SUM(O140:O141)</f>
        <v>937499.66700000002</v>
      </c>
      <c r="P139" s="27"/>
      <c r="Q139" s="10">
        <f>SUM(Q140:Q141)</f>
        <v>937499.66700000002</v>
      </c>
      <c r="R139" s="27"/>
      <c r="S139" s="10">
        <f>SUM(S140:S141)</f>
        <v>937499.66700000002</v>
      </c>
      <c r="T139" s="27"/>
      <c r="U139" s="10">
        <f>SUM(U140:U141)</f>
        <v>937499.66700000002</v>
      </c>
      <c r="V139" s="27"/>
      <c r="W139" s="10">
        <f>SUM(W140:W141)</f>
        <v>937499.66700000002</v>
      </c>
      <c r="X139" s="27"/>
      <c r="Y139" s="10">
        <f>SUM(Y140:Y141)</f>
        <v>937499.66700000002</v>
      </c>
      <c r="Z139" s="27"/>
      <c r="AA139" s="10">
        <f>SUM(AA140:AA141)</f>
        <v>937499.66700000002</v>
      </c>
      <c r="AB139" s="27"/>
      <c r="AC139" s="10">
        <f>SUM(AC140:AC141)</f>
        <v>937503.66700000002</v>
      </c>
      <c r="AD139" s="40">
        <f t="shared" si="76"/>
        <v>0</v>
      </c>
      <c r="AE139" s="32">
        <f t="shared" si="76"/>
        <v>11250000.003999999</v>
      </c>
      <c r="AF139" s="32">
        <f t="shared" si="35"/>
        <v>0</v>
      </c>
    </row>
    <row r="140" spans="1:32" ht="12.75" x14ac:dyDescent="0.2">
      <c r="A140" s="14"/>
      <c r="B140" s="14"/>
      <c r="C140" s="15"/>
      <c r="D140" s="20" t="s">
        <v>154</v>
      </c>
      <c r="E140" s="12">
        <v>10000000</v>
      </c>
      <c r="F140" s="22"/>
      <c r="G140" s="12">
        <v>833333</v>
      </c>
      <c r="H140" s="22"/>
      <c r="I140" s="12">
        <v>833333</v>
      </c>
      <c r="J140" s="22"/>
      <c r="K140" s="12">
        <v>833333</v>
      </c>
      <c r="L140" s="22"/>
      <c r="M140" s="12">
        <v>833333</v>
      </c>
      <c r="N140" s="22"/>
      <c r="O140" s="12">
        <v>833333</v>
      </c>
      <c r="P140" s="22"/>
      <c r="Q140" s="12">
        <v>833333</v>
      </c>
      <c r="R140" s="22"/>
      <c r="S140" s="12">
        <v>833333</v>
      </c>
      <c r="T140" s="22"/>
      <c r="U140" s="12">
        <v>833333</v>
      </c>
      <c r="V140" s="22"/>
      <c r="W140" s="12">
        <v>833333</v>
      </c>
      <c r="X140" s="22"/>
      <c r="Y140" s="12">
        <v>833333</v>
      </c>
      <c r="Z140" s="22"/>
      <c r="AA140" s="12">
        <v>833333</v>
      </c>
      <c r="AB140" s="22"/>
      <c r="AC140" s="12">
        <v>833337</v>
      </c>
      <c r="AD140" s="40">
        <f t="shared" si="76"/>
        <v>0</v>
      </c>
      <c r="AE140" s="32">
        <f t="shared" si="76"/>
        <v>10000000</v>
      </c>
      <c r="AF140" s="32">
        <f t="shared" si="35"/>
        <v>0</v>
      </c>
    </row>
    <row r="141" spans="1:32" ht="12.75" x14ac:dyDescent="0.2">
      <c r="A141" s="14"/>
      <c r="B141" s="14"/>
      <c r="C141" s="15"/>
      <c r="D141" s="20" t="s">
        <v>155</v>
      </c>
      <c r="E141" s="12">
        <v>1250000</v>
      </c>
      <c r="F141" s="22"/>
      <c r="G141" s="12">
        <v>104166.667</v>
      </c>
      <c r="H141" s="22"/>
      <c r="I141" s="12">
        <v>104166.667</v>
      </c>
      <c r="J141" s="22"/>
      <c r="K141" s="12">
        <v>104166.667</v>
      </c>
      <c r="L141" s="22"/>
      <c r="M141" s="12">
        <v>104166.667</v>
      </c>
      <c r="N141" s="22"/>
      <c r="O141" s="12">
        <v>104166.667</v>
      </c>
      <c r="P141" s="22"/>
      <c r="Q141" s="12">
        <v>104166.667</v>
      </c>
      <c r="R141" s="22"/>
      <c r="S141" s="12">
        <v>104166.667</v>
      </c>
      <c r="T141" s="22"/>
      <c r="U141" s="12">
        <v>104166.667</v>
      </c>
      <c r="V141" s="22"/>
      <c r="W141" s="12">
        <v>104166.667</v>
      </c>
      <c r="X141" s="22"/>
      <c r="Y141" s="12">
        <v>104166.667</v>
      </c>
      <c r="Z141" s="22"/>
      <c r="AA141" s="12">
        <v>104166.667</v>
      </c>
      <c r="AB141" s="22"/>
      <c r="AC141" s="12">
        <v>104166.667</v>
      </c>
      <c r="AD141" s="40">
        <f t="shared" si="76"/>
        <v>0</v>
      </c>
      <c r="AE141" s="32">
        <f t="shared" si="76"/>
        <v>1250000.004</v>
      </c>
      <c r="AF141" s="32">
        <f t="shared" si="35"/>
        <v>-3.9999999571591616E-3</v>
      </c>
    </row>
    <row r="142" spans="1:32" ht="15" customHeight="1" x14ac:dyDescent="0.2">
      <c r="A142" s="42" t="s">
        <v>145</v>
      </c>
      <c r="B142" s="42"/>
      <c r="C142" s="42"/>
      <c r="D142" s="42"/>
      <c r="E142" s="10">
        <f>E129+E114+E103+E60+E23+E6+E139</f>
        <v>231981670.00333613</v>
      </c>
      <c r="F142" s="27"/>
      <c r="G142" s="10">
        <f>G129+G114+G103+G60+G23+G6+G139</f>
        <v>13761810.882408632</v>
      </c>
      <c r="H142" s="10"/>
      <c r="I142" s="10">
        <f>I129+I114+I103+I60+I23+I6+I139</f>
        <v>12627121.296071511</v>
      </c>
      <c r="J142" s="10"/>
      <c r="K142" s="10">
        <f>K129+K114+K103+K60+K23+K6+K139</f>
        <v>15746998.874096509</v>
      </c>
      <c r="L142" s="10"/>
      <c r="M142" s="10">
        <f>M129+M114+M103+M60+M23+M6+M139</f>
        <v>12291962.797080709</v>
      </c>
      <c r="N142" s="10"/>
      <c r="O142" s="10">
        <f>O129+O114+O103+O60+O23+O6+O139</f>
        <v>13037480.101904638</v>
      </c>
      <c r="P142" s="27"/>
      <c r="Q142" s="10">
        <f>Q129+Q114+Q103+Q60+Q23+Q6+Q139</f>
        <v>22022323.823473085</v>
      </c>
      <c r="R142" s="27"/>
      <c r="S142" s="10">
        <f>S129+S114+S103+S60+S23+S6+S139</f>
        <v>17069863.899587572</v>
      </c>
      <c r="T142" s="27"/>
      <c r="U142" s="10">
        <f>U129+U114+U103+U60+U23+U6+U139</f>
        <v>20536126.941474982</v>
      </c>
      <c r="V142" s="27"/>
      <c r="W142" s="10">
        <f>W129+W114+W103+W60+W23+W6+W139</f>
        <v>13059069.707270179</v>
      </c>
      <c r="X142" s="27"/>
      <c r="Y142" s="10">
        <f>Y129+Y114+Y103+Y60+Y23+Y6+Y139</f>
        <v>14992951.739142992</v>
      </c>
      <c r="Z142" s="10"/>
      <c r="AA142" s="10">
        <f>AA129+AA114+AA103+AA60+AA23+AA6+AA139</f>
        <v>45802325.56617897</v>
      </c>
      <c r="AB142" s="10"/>
      <c r="AC142" s="10">
        <f>AC129+AC114+AC103+AC60+AC23+AC6+AC139</f>
        <v>31033634.374646366</v>
      </c>
      <c r="AD142" s="37"/>
    </row>
    <row r="144" spans="1:32" ht="15" customHeight="1" x14ac:dyDescent="0.2">
      <c r="A144" s="55" t="s">
        <v>146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38"/>
    </row>
    <row r="145" spans="1:32" ht="12.75" x14ac:dyDescent="0.2">
      <c r="A145" s="54" t="s">
        <v>2</v>
      </c>
      <c r="B145" s="54"/>
      <c r="C145" s="54"/>
      <c r="D145" s="9" t="s">
        <v>3</v>
      </c>
      <c r="E145" s="9" t="s">
        <v>4</v>
      </c>
      <c r="F145" s="28"/>
      <c r="G145" s="9" t="s">
        <v>5</v>
      </c>
      <c r="H145" s="9"/>
      <c r="I145" s="9" t="s">
        <v>6</v>
      </c>
      <c r="J145" s="9"/>
      <c r="K145" s="9" t="s">
        <v>7</v>
      </c>
      <c r="L145" s="9"/>
      <c r="M145" s="9" t="s">
        <v>8</v>
      </c>
      <c r="N145" s="9"/>
      <c r="O145" s="9" t="s">
        <v>9</v>
      </c>
      <c r="P145" s="28"/>
      <c r="Q145" s="9" t="s">
        <v>10</v>
      </c>
      <c r="R145" s="28"/>
      <c r="S145" s="9" t="s">
        <v>11</v>
      </c>
      <c r="T145" s="28"/>
      <c r="U145" s="9" t="s">
        <v>12</v>
      </c>
      <c r="V145" s="28"/>
      <c r="W145" s="9" t="s">
        <v>13</v>
      </c>
      <c r="X145" s="28"/>
      <c r="Y145" s="9" t="s">
        <v>14</v>
      </c>
      <c r="Z145" s="9"/>
      <c r="AA145" s="9" t="s">
        <v>15</v>
      </c>
      <c r="AB145" s="9"/>
      <c r="AC145" s="9" t="s">
        <v>16</v>
      </c>
      <c r="AD145" s="39"/>
    </row>
    <row r="146" spans="1:32" ht="15" customHeight="1" x14ac:dyDescent="0.2">
      <c r="A146" s="43" t="str">
        <f>A6</f>
        <v>Capitulo 1000 SERVICIOS PERSONALES</v>
      </c>
      <c r="B146" s="43"/>
      <c r="C146" s="43"/>
      <c r="D146" s="43"/>
      <c r="E146" s="41">
        <f>E6</f>
        <v>104842456.69588207</v>
      </c>
      <c r="F146" s="22">
        <v>7.2655735375448741E-2</v>
      </c>
      <c r="G146" s="17">
        <f>G6</f>
        <v>6846302.6403676327</v>
      </c>
      <c r="H146" s="22">
        <v>4.9984583080291342E-2</v>
      </c>
      <c r="I146" s="17">
        <f>I6</f>
        <v>5700596.1416262798</v>
      </c>
      <c r="J146" s="22">
        <v>0.10116539701982059</v>
      </c>
      <c r="K146" s="17">
        <f>K6</f>
        <v>9084291.3562971409</v>
      </c>
      <c r="L146" s="22">
        <v>5.4645975851169495E-2</v>
      </c>
      <c r="M146" s="17">
        <f>M6</f>
        <v>6249597.0648132861</v>
      </c>
      <c r="N146" s="22">
        <v>5.5837473638754194E-2</v>
      </c>
      <c r="O146" s="17">
        <f>O6</f>
        <v>6369496.2231295854</v>
      </c>
      <c r="P146" s="22">
        <v>0.14869287014617014</v>
      </c>
      <c r="Q146" s="17">
        <f>Q6</f>
        <v>15215057.978883982</v>
      </c>
      <c r="R146" s="22">
        <v>6.3111137533375328E-2</v>
      </c>
      <c r="S146" s="17">
        <f>S6</f>
        <v>7007580.0868348423</v>
      </c>
      <c r="T146" s="22">
        <v>9.3794442737150832E-2</v>
      </c>
      <c r="U146" s="17">
        <f>U6</f>
        <v>8767740.7754891589</v>
      </c>
      <c r="V146" s="22">
        <v>5.5134878580294387E-2</v>
      </c>
      <c r="W146" s="17">
        <f>W6</f>
        <v>6472395.0580494627</v>
      </c>
      <c r="X146" s="22">
        <v>7.0522479419167727E-2</v>
      </c>
      <c r="Y146" s="17">
        <f>Y6</f>
        <v>8227865.0263339663</v>
      </c>
      <c r="Z146" s="22">
        <v>8.1723789470836042E-2</v>
      </c>
      <c r="AA146" s="17">
        <f>AA6</f>
        <v>9446411.4505316261</v>
      </c>
      <c r="AB146" s="22">
        <v>0.15273123714752129</v>
      </c>
      <c r="AC146" s="17">
        <f>AC6</f>
        <v>15455122.893525094</v>
      </c>
      <c r="AD146" s="40">
        <f t="shared" ref="AD146:AE152" si="77">AB146+Z146+X146+V146+T146+R146+P146+N146+L146+J146+H146+F146</f>
        <v>1</v>
      </c>
      <c r="AE146" s="32">
        <f t="shared" si="77"/>
        <v>104842456.69588205</v>
      </c>
      <c r="AF146" s="32">
        <f t="shared" ref="AF146:AF151" si="78">E146-AE146</f>
        <v>0</v>
      </c>
    </row>
    <row r="147" spans="1:32" ht="15" customHeight="1" x14ac:dyDescent="0.2">
      <c r="A147" s="43" t="str">
        <f>A23</f>
        <v xml:space="preserve">Capitulo 2000 MATERIALES Y SUMINISTROS </v>
      </c>
      <c r="B147" s="43"/>
      <c r="C147" s="43"/>
      <c r="D147" s="43"/>
      <c r="E147" s="41">
        <f>E23</f>
        <v>19957850.066799998</v>
      </c>
      <c r="F147" s="22">
        <v>8.3864712378944023E-2</v>
      </c>
      <c r="G147" s="17">
        <f>G23</f>
        <v>1751605.3785400377</v>
      </c>
      <c r="H147" s="22">
        <v>9.4175761597432281E-2</v>
      </c>
      <c r="I147" s="17">
        <f>I23</f>
        <v>2819606.1190201119</v>
      </c>
      <c r="J147" s="22">
        <v>8.2430631861917278E-2</v>
      </c>
      <c r="K147" s="17">
        <f>K23</f>
        <v>1304325.112212192</v>
      </c>
      <c r="L147" s="22">
        <v>7.414446010471365E-2</v>
      </c>
      <c r="M147" s="17">
        <f>M23</f>
        <v>1177426.7805845216</v>
      </c>
      <c r="N147" s="22">
        <v>8.990491529590687E-2</v>
      </c>
      <c r="O147" s="17">
        <f>O23</f>
        <v>1502818.0707017311</v>
      </c>
      <c r="P147" s="22">
        <v>7.9896918548203785E-2</v>
      </c>
      <c r="Q147" s="17">
        <f>Q23</f>
        <v>1335199.264227059</v>
      </c>
      <c r="R147" s="22">
        <v>0.10169800883775888</v>
      </c>
      <c r="S147" s="17">
        <f>S23</f>
        <v>2577804.9756881106</v>
      </c>
      <c r="T147" s="22">
        <v>0.10214354741889979</v>
      </c>
      <c r="U147" s="17">
        <f>U23</f>
        <v>1736013.3722973589</v>
      </c>
      <c r="V147" s="22">
        <v>5.3260624299307488E-2</v>
      </c>
      <c r="W147" s="17">
        <f>W23</f>
        <v>843590.06409795105</v>
      </c>
      <c r="X147" s="22">
        <v>5.6630099264901743E-2</v>
      </c>
      <c r="Y147" s="17">
        <f>Y23</f>
        <v>1205727.0924359118</v>
      </c>
      <c r="Z147" s="22">
        <v>6.7071193896450498E-2</v>
      </c>
      <c r="AA147" s="17">
        <f>AA23</f>
        <v>1318348.6568539632</v>
      </c>
      <c r="AB147" s="22">
        <v>0.1147791264955636</v>
      </c>
      <c r="AC147" s="17">
        <f>AC23</f>
        <v>2385385.1801410508</v>
      </c>
      <c r="AD147" s="40">
        <f t="shared" si="77"/>
        <v>0.99999999999999978</v>
      </c>
      <c r="AE147" s="32">
        <f t="shared" si="77"/>
        <v>19957850.066800002</v>
      </c>
      <c r="AF147" s="32">
        <f t="shared" si="78"/>
        <v>0</v>
      </c>
    </row>
    <row r="148" spans="1:32" ht="15" customHeight="1" x14ac:dyDescent="0.2">
      <c r="A148" s="43" t="str">
        <f>A60</f>
        <v>Capitulo 3000 SERVICIOS GENERALES</v>
      </c>
      <c r="B148" s="43"/>
      <c r="C148" s="43"/>
      <c r="D148" s="43"/>
      <c r="E148" s="41">
        <f>E60</f>
        <v>32301935.524974078</v>
      </c>
      <c r="F148" s="22">
        <v>5.9827747793403996E-2</v>
      </c>
      <c r="G148" s="17">
        <f>G60</f>
        <v>2748213.1501291092</v>
      </c>
      <c r="H148" s="22">
        <v>4.4902387388300366E-2</v>
      </c>
      <c r="I148" s="17">
        <f>I60</f>
        <v>2122257.1860564998</v>
      </c>
      <c r="J148" s="22">
        <v>0.21794295834668001</v>
      </c>
      <c r="K148" s="17">
        <f>K60</f>
        <v>2634396.5441644313</v>
      </c>
      <c r="L148" s="22">
        <v>5.4738386677138491E-2</v>
      </c>
      <c r="M148" s="17">
        <f>M60</f>
        <v>2396633.036526069</v>
      </c>
      <c r="N148" s="22">
        <v>6.6011476817446665E-2</v>
      </c>
      <c r="O148" s="17">
        <f>O60</f>
        <v>2444500.3749023108</v>
      </c>
      <c r="P148" s="22">
        <v>4.4814205710204585E-2</v>
      </c>
      <c r="Q148" s="17">
        <f>Q60</f>
        <v>2234452.3200969491</v>
      </c>
      <c r="R148" s="22">
        <v>5.8505941284299409E-2</v>
      </c>
      <c r="S148" s="17">
        <f>S60</f>
        <v>2575570.8204803681</v>
      </c>
      <c r="T148" s="22">
        <v>6.0704955105968406E-2</v>
      </c>
      <c r="U148" s="17">
        <f>U60</f>
        <v>2635528.3032102394</v>
      </c>
      <c r="V148" s="22">
        <v>8.0296840944708209E-2</v>
      </c>
      <c r="W148" s="17">
        <f>W60</f>
        <v>2524780.5913919434</v>
      </c>
      <c r="X148" s="22">
        <v>9.616862799420868E-2</v>
      </c>
      <c r="Y148" s="17">
        <f>Y60</f>
        <v>3256996.9847196359</v>
      </c>
      <c r="Z148" s="22">
        <v>0.12328786569643699</v>
      </c>
      <c r="AA148" s="17">
        <f>AA60</f>
        <v>3782338.8740403168</v>
      </c>
      <c r="AB148" s="22">
        <v>9.2798606241204271E-2</v>
      </c>
      <c r="AC148" s="17">
        <f>AC60</f>
        <v>2946267.3392562075</v>
      </c>
      <c r="AD148" s="40">
        <f t="shared" si="77"/>
        <v>1</v>
      </c>
      <c r="AE148" s="32">
        <f t="shared" si="77"/>
        <v>32301935.524974082</v>
      </c>
      <c r="AF148" s="32">
        <f t="shared" si="78"/>
        <v>0</v>
      </c>
    </row>
    <row r="149" spans="1:32" ht="15" customHeight="1" x14ac:dyDescent="0.2">
      <c r="A149" s="43" t="str">
        <f>A103</f>
        <v>Capitulo 4000 TRANSFERENCIAS, ASIGNACIONES, SUBSIDIOS Y OTRAS AYUDAS</v>
      </c>
      <c r="B149" s="43"/>
      <c r="C149" s="43"/>
      <c r="D149" s="43"/>
      <c r="E149" s="41">
        <f>E103</f>
        <v>10559999.996679999</v>
      </c>
      <c r="F149" s="22">
        <v>6.9215011890920497E-2</v>
      </c>
      <c r="G149" s="17">
        <f>G103</f>
        <v>1046010.5692182104</v>
      </c>
      <c r="H149" s="22">
        <v>0.18989012255606996</v>
      </c>
      <c r="I149" s="17">
        <f>I103</f>
        <v>813225.55152190325</v>
      </c>
      <c r="J149" s="22">
        <v>5.073021978440935E-2</v>
      </c>
      <c r="K149" s="17">
        <f>K103</f>
        <v>885927.79307012621</v>
      </c>
      <c r="L149" s="22">
        <v>7.2298178921417974E-2</v>
      </c>
      <c r="M149" s="17">
        <f>M103</f>
        <v>995660.87525140005</v>
      </c>
      <c r="N149" s="22">
        <v>0.18156961807991395</v>
      </c>
      <c r="O149" s="17">
        <f>O103</f>
        <v>900930.49205692613</v>
      </c>
      <c r="P149" s="22">
        <v>3.3266399113598064E-2</v>
      </c>
      <c r="Q149" s="17">
        <f>Q103</f>
        <v>791996.0571068374</v>
      </c>
      <c r="R149" s="22">
        <v>2.9994794741207847E-2</v>
      </c>
      <c r="S149" s="17">
        <f>S103</f>
        <v>812905.1664145065</v>
      </c>
      <c r="T149" s="22">
        <v>9.0646947030409444E-2</v>
      </c>
      <c r="U149" s="17">
        <f>U103</f>
        <v>989027.23884704686</v>
      </c>
      <c r="V149" s="22">
        <v>2.2533580098398124E-2</v>
      </c>
      <c r="W149" s="17">
        <f>W103</f>
        <v>882642.59644285263</v>
      </c>
      <c r="X149" s="22">
        <v>3.4792817873707853E-2</v>
      </c>
      <c r="Y149" s="17">
        <f>Y103</f>
        <v>815574.56384955719</v>
      </c>
      <c r="Z149" s="22">
        <v>0.1840825209864809</v>
      </c>
      <c r="AA149" s="17">
        <f>AA103</f>
        <v>796283.98457712587</v>
      </c>
      <c r="AB149" s="22">
        <v>4.0979788923465967E-2</v>
      </c>
      <c r="AC149" s="17">
        <f>AC103</f>
        <v>829815.10832350701</v>
      </c>
      <c r="AD149" s="40">
        <f t="shared" si="77"/>
        <v>1</v>
      </c>
      <c r="AE149" s="32">
        <f t="shared" si="77"/>
        <v>10559999.996679999</v>
      </c>
      <c r="AF149" s="32">
        <f t="shared" si="78"/>
        <v>0</v>
      </c>
    </row>
    <row r="150" spans="1:32" ht="15" customHeight="1" x14ac:dyDescent="0.2">
      <c r="A150" s="43" t="str">
        <f>A114</f>
        <v>Capítulo 5000 BIENES MUEBLES E INMUEBLES</v>
      </c>
      <c r="B150" s="43"/>
      <c r="C150" s="43"/>
      <c r="D150" s="43"/>
      <c r="E150" s="41">
        <f>E114</f>
        <v>4982378.7149999999</v>
      </c>
      <c r="F150" s="22">
        <v>5.7144325816233417E-2</v>
      </c>
      <c r="G150" s="17">
        <f>G114</f>
        <v>432179.47715364286</v>
      </c>
      <c r="H150" s="22">
        <v>7.1547438641355839E-4</v>
      </c>
      <c r="I150" s="17">
        <f>I114</f>
        <v>0</v>
      </c>
      <c r="J150" s="22">
        <v>7.1547438641355839E-4</v>
      </c>
      <c r="K150" s="17">
        <f>K114</f>
        <v>0</v>
      </c>
      <c r="L150" s="22">
        <v>1.4720372879161948E-3</v>
      </c>
      <c r="M150" s="17">
        <f>M114</f>
        <v>2998.8200458698166</v>
      </c>
      <c r="N150" s="22">
        <v>7.1547438641355839E-4</v>
      </c>
      <c r="O150" s="17">
        <f>O114</f>
        <v>0</v>
      </c>
      <c r="P150" s="22">
        <v>2.1561569352683246E-2</v>
      </c>
      <c r="Q150" s="17">
        <f>Q114</f>
        <v>157837.22264986331</v>
      </c>
      <c r="R150" s="22">
        <v>0.34510249511022978</v>
      </c>
      <c r="S150" s="17">
        <f>S114</f>
        <v>2556679.1556544495</v>
      </c>
      <c r="T150" s="22">
        <v>7.1547438641355839E-4</v>
      </c>
      <c r="U150" s="17">
        <f>U114</f>
        <v>0</v>
      </c>
      <c r="V150" s="22">
        <v>0.1790533907609724</v>
      </c>
      <c r="W150" s="17">
        <f>W114</f>
        <v>1269485.4858480506</v>
      </c>
      <c r="X150" s="22">
        <v>1.2071483537968131E-2</v>
      </c>
      <c r="Y150" s="17">
        <f>Y114</f>
        <v>45012.288888505951</v>
      </c>
      <c r="Z150" s="22">
        <v>4.9822692483532396E-2</v>
      </c>
      <c r="AA150" s="17">
        <f>AA114</f>
        <v>359716.74506770074</v>
      </c>
      <c r="AB150" s="22">
        <v>0.33091010810481031</v>
      </c>
      <c r="AC150" s="17">
        <f>AC114</f>
        <v>158469.51969191703</v>
      </c>
      <c r="AD150" s="40">
        <f t="shared" si="77"/>
        <v>0.99999999999999989</v>
      </c>
      <c r="AE150" s="32">
        <f t="shared" si="77"/>
        <v>4982378.7149999999</v>
      </c>
      <c r="AF150" s="32">
        <f t="shared" si="78"/>
        <v>0</v>
      </c>
    </row>
    <row r="151" spans="1:32" ht="15" customHeight="1" x14ac:dyDescent="0.2">
      <c r="A151" s="43" t="str">
        <f>A129</f>
        <v>Capitulo 6000 INVERSIÓN PÚBLICA</v>
      </c>
      <c r="B151" s="43"/>
      <c r="C151" s="43"/>
      <c r="D151" s="43"/>
      <c r="E151" s="41">
        <f>E129</f>
        <v>48087049</v>
      </c>
      <c r="F151" s="22">
        <v>7.6282995304826628E-3</v>
      </c>
      <c r="G151" s="17">
        <f>G129</f>
        <v>0</v>
      </c>
      <c r="H151" s="22">
        <v>8.8587699156966303E-3</v>
      </c>
      <c r="I151" s="17">
        <f>I129</f>
        <v>233936.63084671565</v>
      </c>
      <c r="J151" s="22">
        <v>3.1654080483418598E-2</v>
      </c>
      <c r="K151" s="17">
        <f>K129</f>
        <v>900558.40135261952</v>
      </c>
      <c r="L151" s="22">
        <v>2.9273783864728918E-2</v>
      </c>
      <c r="M151" s="17">
        <f>M129</f>
        <v>532146.5528595628</v>
      </c>
      <c r="N151" s="22">
        <v>4.8055438359189163E-2</v>
      </c>
      <c r="O151" s="17">
        <f>O129</f>
        <v>882235.27411408571</v>
      </c>
      <c r="P151" s="22">
        <v>7.3165298990812866E-2</v>
      </c>
      <c r="Q151" s="17">
        <f>Q129</f>
        <v>1350281.3135083944</v>
      </c>
      <c r="R151" s="22">
        <v>3.3011859888260692E-2</v>
      </c>
      <c r="S151" s="17">
        <f>S129</f>
        <v>601824.02751529275</v>
      </c>
      <c r="T151" s="22">
        <v>0.25447079410425522</v>
      </c>
      <c r="U151" s="17">
        <f>U129</f>
        <v>5470317.5846311776</v>
      </c>
      <c r="V151" s="22">
        <v>7.6282995304826628E-3</v>
      </c>
      <c r="W151" s="17">
        <f>W129</f>
        <v>128676.24443991818</v>
      </c>
      <c r="X151" s="22">
        <v>2.1213038507917413E-2</v>
      </c>
      <c r="Y151" s="17">
        <f>Y129</f>
        <v>504276.11591541616</v>
      </c>
      <c r="Z151" s="22">
        <v>0.18052938963240744</v>
      </c>
      <c r="AA151" s="17">
        <f>AA129</f>
        <v>29161726.188108232</v>
      </c>
      <c r="AB151" s="22">
        <v>0.30451094719234773</v>
      </c>
      <c r="AC151" s="17">
        <f>AC129</f>
        <v>8321070.6667085905</v>
      </c>
      <c r="AD151" s="40">
        <f t="shared" si="77"/>
        <v>1</v>
      </c>
      <c r="AE151" s="32">
        <f t="shared" si="77"/>
        <v>48087049</v>
      </c>
      <c r="AF151" s="32">
        <f t="shared" si="78"/>
        <v>0</v>
      </c>
    </row>
    <row r="152" spans="1:32" ht="15" customHeight="1" x14ac:dyDescent="0.2">
      <c r="A152" s="44" t="s">
        <v>153</v>
      </c>
      <c r="B152" s="45"/>
      <c r="C152" s="45"/>
      <c r="D152" s="46"/>
      <c r="E152" s="41">
        <f>E139</f>
        <v>11250000.003999999</v>
      </c>
      <c r="F152" s="22">
        <f>G152/E152</f>
        <v>8.3333303703703718E-2</v>
      </c>
      <c r="G152" s="17">
        <f>G139</f>
        <v>937499.66700000002</v>
      </c>
      <c r="H152" s="22">
        <v>8.3333303970370393E-2</v>
      </c>
      <c r="I152" s="17">
        <f>I139</f>
        <v>937499.66700000002</v>
      </c>
      <c r="J152" s="22">
        <v>8.3333303970370393E-2</v>
      </c>
      <c r="K152" s="17">
        <f>K139</f>
        <v>937499.66700000002</v>
      </c>
      <c r="L152" s="22">
        <v>8.3333303970370393E-2</v>
      </c>
      <c r="M152" s="17">
        <f>M139</f>
        <v>937499.66700000002</v>
      </c>
      <c r="N152" s="22">
        <v>8.3333303970370393E-2</v>
      </c>
      <c r="O152" s="17">
        <f>O139</f>
        <v>937499.66700000002</v>
      </c>
      <c r="P152" s="22">
        <v>8.3333303970370393E-2</v>
      </c>
      <c r="Q152" s="17">
        <f>Q139</f>
        <v>937499.66700000002</v>
      </c>
      <c r="R152" s="22">
        <v>8.3333303970370393E-2</v>
      </c>
      <c r="S152" s="17">
        <f>S139</f>
        <v>937499.66700000002</v>
      </c>
      <c r="T152" s="22">
        <v>8.3333303970370393E-2</v>
      </c>
      <c r="U152" s="17">
        <f>U139</f>
        <v>937499.66700000002</v>
      </c>
      <c r="V152" s="22">
        <v>8.3333303970370393E-2</v>
      </c>
      <c r="W152" s="17">
        <f>W139</f>
        <v>937499.66700000002</v>
      </c>
      <c r="X152" s="22">
        <v>8.3333303970370393E-2</v>
      </c>
      <c r="Y152" s="17">
        <f>Y139</f>
        <v>937499.66700000002</v>
      </c>
      <c r="Z152" s="22">
        <v>8.3333303970370393E-2</v>
      </c>
      <c r="AA152" s="17">
        <f>AA139</f>
        <v>937499.66700000002</v>
      </c>
      <c r="AB152" s="22">
        <v>8.3333303970370393E-2</v>
      </c>
      <c r="AC152" s="17">
        <f>AC139</f>
        <v>937503.66700000002</v>
      </c>
      <c r="AD152" s="40">
        <f t="shared" si="77"/>
        <v>0.99999964737777824</v>
      </c>
      <c r="AE152" s="32">
        <f t="shared" si="77"/>
        <v>11250000.003999999</v>
      </c>
      <c r="AF152" s="32">
        <f>E152-AE152</f>
        <v>0</v>
      </c>
    </row>
    <row r="153" spans="1:32" ht="12.75" x14ac:dyDescent="0.2">
      <c r="A153" s="42" t="s">
        <v>145</v>
      </c>
      <c r="B153" s="42"/>
      <c r="C153" s="42"/>
      <c r="D153" s="42"/>
      <c r="E153" s="18">
        <f>SUM(E146:E152)</f>
        <v>231981670.00333613</v>
      </c>
      <c r="F153" s="27"/>
      <c r="G153" s="18">
        <f>SUM(G146:G152)</f>
        <v>13761810.882408632</v>
      </c>
      <c r="H153" s="18"/>
      <c r="I153" s="18">
        <f>SUM(I146:I152)</f>
        <v>12627121.296071511</v>
      </c>
      <c r="J153" s="18"/>
      <c r="K153" s="18">
        <f>SUM(K146:K152)</f>
        <v>15746998.874096511</v>
      </c>
      <c r="L153" s="18"/>
      <c r="M153" s="18">
        <f>SUM(M146:M152)</f>
        <v>12291962.797080709</v>
      </c>
      <c r="N153" s="18"/>
      <c r="O153" s="18">
        <f>SUM(O146:O152)</f>
        <v>13037480.101904638</v>
      </c>
      <c r="P153" s="27"/>
      <c r="Q153" s="18">
        <f>SUM(Q146:Q152)</f>
        <v>22022323.823473088</v>
      </c>
      <c r="R153" s="27"/>
      <c r="S153" s="18">
        <f>SUM(S146:S152)</f>
        <v>17069863.899587568</v>
      </c>
      <c r="T153" s="27"/>
      <c r="U153" s="18">
        <f>SUM(U146:U152)</f>
        <v>20536126.941474982</v>
      </c>
      <c r="V153" s="27"/>
      <c r="W153" s="18">
        <f>SUM(W146:W152)</f>
        <v>13059069.707270179</v>
      </c>
      <c r="X153" s="27"/>
      <c r="Y153" s="18">
        <f>SUM(Y146:Y152)</f>
        <v>14992951.739142993</v>
      </c>
      <c r="Z153" s="18"/>
      <c r="AA153" s="18">
        <f>SUM(AA146:AA152)</f>
        <v>45802325.56617897</v>
      </c>
      <c r="AB153" s="18"/>
      <c r="AC153" s="18">
        <f>SUM(AC146:AC152)</f>
        <v>31033634.374646369</v>
      </c>
      <c r="AD153" s="40"/>
    </row>
  </sheetData>
  <mergeCells count="22">
    <mergeCell ref="A60:D60"/>
    <mergeCell ref="A23:D23"/>
    <mergeCell ref="A145:C145"/>
    <mergeCell ref="A144:AC144"/>
    <mergeCell ref="A142:D142"/>
    <mergeCell ref="A129:D129"/>
    <mergeCell ref="A114:D114"/>
    <mergeCell ref="A103:D103"/>
    <mergeCell ref="A139:D139"/>
    <mergeCell ref="A1:AC1"/>
    <mergeCell ref="A4:D4"/>
    <mergeCell ref="G4:AC4"/>
    <mergeCell ref="A5:C5"/>
    <mergeCell ref="A6:D6"/>
    <mergeCell ref="A153:D153"/>
    <mergeCell ref="A146:D146"/>
    <mergeCell ref="A147:D147"/>
    <mergeCell ref="A148:D148"/>
    <mergeCell ref="A149:D149"/>
    <mergeCell ref="A150:D150"/>
    <mergeCell ref="A151:D151"/>
    <mergeCell ref="A152:D152"/>
  </mergeCells>
  <pageMargins left="0.70866141732283472" right="0.11811023622047245" top="0.27" bottom="0.34" header="0.11811023622047245" footer="0.18"/>
  <pageSetup paperSize="295" scale="55" orientation="landscape" r:id="rId1"/>
  <ignoredErrors>
    <ignoredError sqref="K23:AC23 G103:AC103 G114:AC114 G129:AC129 AB60 Z60 X60 V60 T60 R60 P60 N60 L60 J60 H60 G60 I60 K60 M60 O60 Q60 S60 U60 W60 Y60 AA60 AC60 F1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76049</dc:creator>
  <cp:lastModifiedBy>CONTRALORIA</cp:lastModifiedBy>
  <cp:lastPrinted>2020-12-29T17:22:29Z</cp:lastPrinted>
  <dcterms:created xsi:type="dcterms:W3CDTF">2019-12-11T05:50:25Z</dcterms:created>
  <dcterms:modified xsi:type="dcterms:W3CDTF">2021-12-30T22:38:57Z</dcterms:modified>
</cp:coreProperties>
</file>